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3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'Page1'!$A$2:$J$108</definedName>
    <definedName name="_xlnm.Print_Area" localSheetId="1">'Page2 '!$A$1:$L$87</definedName>
  </definedNames>
  <calcPr fullCalcOnLoad="1"/>
</workbook>
</file>

<file path=xl/comments2.xml><?xml version="1.0" encoding="utf-8"?>
<comments xmlns="http://schemas.openxmlformats.org/spreadsheetml/2006/main">
  <authors>
    <author>imonteiro</author>
  </authors>
  <commentList>
    <comment ref="C35" authorId="0">
      <text>
        <r>
          <rPr>
            <b/>
            <sz val="8"/>
            <rFont val="Tahoma"/>
            <family val="0"/>
          </rPr>
          <t>imonteiro:</t>
        </r>
        <r>
          <rPr>
            <sz val="8"/>
            <rFont val="Tahoma"/>
            <family val="0"/>
          </rPr>
          <t xml:space="preserve">
40 LIC Folios</t>
        </r>
      </text>
    </comment>
    <comment ref="C36" authorId="0">
      <text>
        <r>
          <rPr>
            <b/>
            <sz val="8"/>
            <rFont val="Tahoma"/>
            <family val="0"/>
          </rPr>
          <t>imonteiro:</t>
        </r>
        <r>
          <rPr>
            <sz val="8"/>
            <rFont val="Tahoma"/>
            <family val="0"/>
          </rPr>
          <t xml:space="preserve">
10 FOLIOS</t>
        </r>
      </text>
    </comment>
    <comment ref="C63" authorId="0">
      <text>
        <r>
          <rPr>
            <b/>
            <sz val="8"/>
            <rFont val="Tahoma"/>
            <family val="0"/>
          </rPr>
          <t>imonteiro:</t>
        </r>
        <r>
          <rPr>
            <sz val="8"/>
            <rFont val="Tahoma"/>
            <family val="0"/>
          </rPr>
          <t xml:space="preserve">
40 LIC Folios</t>
        </r>
      </text>
    </comment>
  </commentList>
</comments>
</file>

<file path=xl/sharedStrings.xml><?xml version="1.0" encoding="utf-8"?>
<sst xmlns="http://schemas.openxmlformats.org/spreadsheetml/2006/main" count="581" uniqueCount="313">
  <si>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</si>
  <si>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</si>
  <si>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</si>
  <si>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</si>
  <si>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</si>
  <si>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</si>
  <si>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</si>
  <si>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</si>
  <si>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</si>
  <si>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</si>
  <si>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</si>
  <si>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</si>
  <si>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</si>
  <si>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</si>
  <si>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</si>
  <si>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</si>
  <si>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</si>
  <si>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</si>
  <si>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</si>
  <si>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</si>
  <si>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</si>
  <si>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</si>
  <si>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</si>
  <si>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</si>
  <si>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</si>
  <si>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</si>
  <si>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</si>
  <si>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</si>
  <si>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</si>
  <si>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</si>
  <si>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</si>
  <si>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</si>
  <si>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</si>
  <si>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</si>
  <si>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</si>
  <si>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</si>
  <si>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</si>
  <si>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</si>
  <si>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</si>
  <si>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</si>
  <si>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</si>
  <si>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</si>
  <si>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</si>
  <si>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</si>
  <si>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</si>
  <si>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</si>
  <si>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</si>
  <si>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</si>
  <si>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</si>
  <si>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</si>
  <si>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</si>
  <si>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</si>
  <si>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</si>
  <si>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</si>
  <si>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</si>
  <si>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</si>
  <si>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</si>
  <si>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</si>
  <si>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</si>
  <si>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</si>
  <si>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</si>
  <si>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</si>
  <si>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</si>
  <si>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</si>
  <si>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</si>
  <si>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</si>
  <si>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</si>
  <si>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</si>
  <si>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</si>
  <si>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</si>
  <si>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</si>
  <si>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</si>
  <si>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</si>
  <si>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</si>
  <si>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</si>
  <si>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</si>
  <si>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</si>
  <si>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</si>
  <si>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</si>
  <si>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</si>
  <si>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</si>
  <si>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</si>
  <si>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</si>
  <si>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</si>
  <si>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</si>
  <si>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</si>
  <si>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</si>
  <si>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</si>
  <si>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</si>
  <si>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</si>
  <si>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</si>
  <si>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</si>
  <si>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</si>
  <si>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</si>
  <si>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</si>
  <si>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</si>
  <si>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</si>
  <si>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</si>
  <si>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</si>
  <si>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</si>
  <si>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</si>
  <si>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</si>
  <si>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0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</si>
  <si>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</si>
  <si>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</si>
  <si>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</si>
  <si>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</si>
  <si>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</si>
  <si>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</si>
  <si>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0"/>
      </rPr>
      <t>B</t>
    </r>
    <r>
      <rPr>
        <sz val="9"/>
        <rFont val="Arial"/>
        <family val="0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</si>
  <si>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</si>
  <si>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</si>
  <si>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</si>
  <si>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</si>
  <si>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</si>
  <si>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</si>
  <si>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</si>
  <si>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</si>
  <si>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</si>
  <si>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</si>
  <si>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</si>
  <si>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</si>
  <si>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</si>
  <si>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</si>
  <si>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</si>
  <si>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</si>
  <si>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</si>
  <si>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</si>
  <si>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</si>
  <si>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</si>
  <si>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</si>
  <si>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</si>
  <si>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</si>
  <si>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</si>
  <si>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</si>
  <si>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</si>
  <si>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</si>
  <si>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</si>
  <si>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</si>
  <si>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</si>
  <si>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</si>
  <si>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</si>
  <si>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</si>
  <si>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</si>
  <si>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</si>
  <si>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</si>
  <si>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</si>
  <si>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</si>
  <si>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</si>
  <si>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</si>
  <si>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</si>
  <si>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</si>
  <si>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</si>
  <si>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</si>
  <si>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</si>
  <si>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</si>
  <si>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</si>
  <si>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</si>
  <si>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</si>
  <si>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</si>
  <si>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</si>
  <si>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</si>
  <si>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</si>
  <si>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</si>
  <si>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</si>
  <si>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</si>
  <si>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</si>
  <si>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</si>
  <si>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</si>
  <si>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</si>
  <si>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</si>
  <si>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</si>
  <si>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</si>
  <si>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</si>
  <si>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</si>
  <si>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</si>
  <si>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</si>
  <si>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</si>
  <si>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</si>
  <si>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</si>
  <si>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</si>
  <si>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</si>
  <si>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</si>
  <si>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</si>
  <si>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</si>
  <si>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</si>
  <si>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</si>
  <si>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</si>
  <si>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</si>
  <si>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</si>
  <si>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</si>
  <si>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</si>
  <si>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</si>
  <si>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</si>
  <si>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</si>
  <si>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</si>
  <si>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</si>
  <si>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</si>
  <si>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</si>
  <si>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</si>
  <si>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</si>
  <si>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</si>
  <si>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</si>
  <si>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</si>
  <si>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</si>
  <si>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</si>
  <si>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</si>
  <si>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</si>
  <si>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</si>
  <si>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</si>
  <si>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</si>
  <si>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</si>
  <si>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</si>
  <si>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</si>
  <si>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</si>
  <si>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</si>
  <si>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</si>
  <si>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</si>
  <si>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</si>
  <si>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</si>
  <si>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</si>
  <si>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</si>
  <si>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</si>
  <si>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</si>
  <si>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</si>
  <si>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</si>
  <si>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</si>
  <si>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</si>
  <si>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</si>
  <si>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</si>
  <si>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</si>
  <si>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</si>
  <si>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</si>
  <si>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</si>
  <si>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</si>
  <si>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</si>
  <si>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</si>
  <si>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</si>
  <si>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</si>
  <si>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</si>
  <si>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</si>
  <si>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</si>
  <si>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</si>
  <si>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</si>
  <si>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</si>
  <si>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</si>
  <si>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</si>
  <si>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</si>
  <si>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</si>
  <si>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</si>
  <si>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</si>
  <si>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</si>
  <si>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</si>
  <si>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</si>
  <si>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</si>
  <si>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</si>
  <si>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</si>
  <si>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</si>
  <si>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</si>
  <si>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</si>
  <si>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</si>
  <si>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</si>
  <si>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</si>
  <si>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</si>
  <si>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</si>
  <si>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</si>
  <si>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</si>
  <si>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</si>
  <si>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</si>
  <si>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</si>
  <si>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</si>
  <si>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</si>
  <si>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</si>
  <si>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</si>
  <si>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</si>
  <si>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</si>
  <si>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</si>
  <si>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</si>
  <si>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</si>
  <si>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</si>
  <si>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</si>
  <si>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</si>
  <si>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</si>
  <si>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</si>
  <si>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</si>
  <si>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</si>
  <si>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</si>
  <si>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</si>
  <si>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</si>
  <si>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</si>
  <si>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</si>
  <si>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</si>
  <si>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</si>
  <si>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</si>
  <si>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</si>
  <si>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</si>
  <si>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</si>
  <si>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</si>
  <si>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</si>
  <si>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</si>
  <si>
    <r>
      <t xml:space="preserve">SHAREHOLDING PATTERN AS ON </t>
    </r>
    <r>
      <rPr>
        <b/>
        <sz val="11"/>
        <rFont val="Arial"/>
        <family val="2"/>
      </rPr>
      <t>31.03.2012</t>
    </r>
  </si>
  <si>
    <t xml:space="preserve">SCRIP CODE :  532149          Name of Scrip :  BOI        Class of Security  :  Equity             Quarter Ended  :  31.03.2012           </t>
  </si>
  <si>
    <r>
      <t xml:space="preserve">              Quarter ended :</t>
    </r>
    <r>
      <rPr>
        <b/>
        <sz val="11"/>
        <rFont val="Arial"/>
        <family val="2"/>
      </rPr>
      <t>31.03.2012</t>
    </r>
  </si>
  <si>
    <r>
      <t xml:space="preserve">                   Quarter ended :</t>
    </r>
    <r>
      <rPr>
        <b/>
        <sz val="10"/>
        <rFont val="Arial"/>
        <family val="2"/>
      </rPr>
      <t>31.03.2012</t>
    </r>
  </si>
  <si>
    <t>Insurance Company</t>
  </si>
  <si>
    <t>Life Insurance Corporation of India-Life Fund</t>
  </si>
  <si>
    <t>Life Insurance Corporation of India-Pension</t>
  </si>
  <si>
    <t>Life Insurance Corporation of India-Superannuation</t>
  </si>
  <si>
    <t>Life Insurance Corporation of India-Gratuity</t>
  </si>
  <si>
    <t>LIC of India - Samridhi Plus Fund</t>
  </si>
  <si>
    <t>LIC of India - Wealth Plus Fund</t>
  </si>
  <si>
    <t xml:space="preserve">LIC of India - Endowment Plus Growth Fund </t>
  </si>
  <si>
    <t>LIC of India - Market Plus 1 Growth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</si>
</sst>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10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49" fontId="10" fillId="0" borderId="18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18" xfId="0" applyNumberFormat="1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5" fillId="0" borderId="19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10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12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1" fillId="0" borderId="2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/>
    </xf>
    <xf numFmtId="2" fontId="0" fillId="0" borderId="0" xfId="0" applyNumberFormat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0" fillId="0" borderId="17" xfId="0" applyNumberFormat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/>
    </xf>
    <xf numFmtId="2" fontId="10" fillId="0" borderId="23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12" xfId="0" applyNumberFormat="1" applyFont="1" applyFill="1" applyBorder="1" applyAlignment="1">
      <alignment horizontal="right" vertical="center"/>
    </xf>
    <xf numFmtId="2" fontId="10" fillId="0" borderId="2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2" fontId="10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18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2" fontId="5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71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70</xdr:row>
      <xdr:rowOff>9525</xdr:rowOff>
    </xdr:from>
    <xdr:to>
      <xdr:col>2</xdr:col>
      <xdr:colOff>981075</xdr:colOff>
      <xdr:row>70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601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591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4</xdr:col>
      <xdr:colOff>0</xdr:colOff>
      <xdr:row>70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61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2"/>
  <sheetViews>
    <sheetView view="pageBreakPreview" zoomScaleSheetLayoutView="100" zoomScalePageLayoutView="0" workbookViewId="0" topLeftCell="A100">
      <selection activeCell="J113" sqref="J113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311" t="s">
        <v>121</v>
      </c>
      <c r="D3" s="311"/>
      <c r="E3" s="311"/>
      <c r="F3" s="311"/>
      <c r="G3" s="311"/>
      <c r="H3" s="311"/>
      <c r="I3" s="311"/>
    </row>
    <row r="4" spans="3:9" ht="15">
      <c r="C4" s="312" t="s">
        <v>300</v>
      </c>
      <c r="D4" s="312"/>
      <c r="E4" s="312"/>
      <c r="F4" s="312"/>
      <c r="G4" s="312"/>
      <c r="H4" s="312"/>
      <c r="I4" s="312"/>
    </row>
    <row r="5" spans="2:10" ht="18">
      <c r="B5" s="15" t="s">
        <v>52</v>
      </c>
      <c r="C5" s="8"/>
      <c r="D5" s="8"/>
      <c r="E5" s="8"/>
      <c r="F5" s="8"/>
      <c r="G5" s="8"/>
      <c r="I5" s="312"/>
      <c r="J5" s="312"/>
    </row>
    <row r="6" spans="1:10" ht="13.5" customHeight="1">
      <c r="A6" s="33"/>
      <c r="B6" s="315" t="s">
        <v>301</v>
      </c>
      <c r="C6" s="316"/>
      <c r="D6" s="316"/>
      <c r="E6" s="316"/>
      <c r="F6" s="316"/>
      <c r="G6" s="316"/>
      <c r="H6" s="316"/>
      <c r="I6" s="316"/>
      <c r="J6" s="317"/>
    </row>
    <row r="7" spans="1:10" ht="13.5" customHeight="1">
      <c r="A7" s="33"/>
      <c r="B7" s="92" t="s">
        <v>3</v>
      </c>
      <c r="C7" s="288"/>
      <c r="D7" s="288"/>
      <c r="E7" s="289"/>
      <c r="F7" s="151" t="s">
        <v>1</v>
      </c>
      <c r="G7" s="294" t="s">
        <v>193</v>
      </c>
      <c r="H7" s="295"/>
      <c r="I7" s="294" t="s">
        <v>193</v>
      </c>
      <c r="J7" s="295"/>
    </row>
    <row r="8" spans="1:10" ht="13.5" customHeight="1">
      <c r="A8" s="33"/>
      <c r="B8" s="90" t="s">
        <v>4</v>
      </c>
      <c r="C8" s="269" t="s">
        <v>210</v>
      </c>
      <c r="D8" s="270"/>
      <c r="E8" s="271"/>
      <c r="F8" s="157" t="s">
        <v>197</v>
      </c>
      <c r="G8" s="296" t="s">
        <v>194</v>
      </c>
      <c r="H8" s="297"/>
      <c r="I8" s="296" t="s">
        <v>14</v>
      </c>
      <c r="J8" s="297"/>
    </row>
    <row r="9" spans="1:10" ht="13.5" customHeight="1">
      <c r="A9" s="33"/>
      <c r="B9" s="90" t="s">
        <v>5</v>
      </c>
      <c r="C9" s="305"/>
      <c r="D9" s="305"/>
      <c r="E9" s="306"/>
      <c r="F9" s="158" t="s">
        <v>198</v>
      </c>
      <c r="G9" s="298" t="s">
        <v>195</v>
      </c>
      <c r="H9" s="299"/>
      <c r="I9" s="298" t="s">
        <v>196</v>
      </c>
      <c r="J9" s="299"/>
    </row>
    <row r="10" spans="1:10" ht="13.5" customHeight="1">
      <c r="A10" s="33"/>
      <c r="B10" s="161"/>
      <c r="C10" s="273" t="s">
        <v>199</v>
      </c>
      <c r="D10" s="273"/>
      <c r="E10" s="274"/>
      <c r="F10" s="116">
        <v>0</v>
      </c>
      <c r="G10" s="300">
        <v>0</v>
      </c>
      <c r="H10" s="301"/>
      <c r="I10" s="300">
        <v>0</v>
      </c>
      <c r="J10" s="301"/>
    </row>
    <row r="11" spans="1:10" ht="13.5" customHeight="1">
      <c r="A11" s="33"/>
      <c r="B11" s="161"/>
      <c r="C11" s="276" t="s">
        <v>200</v>
      </c>
      <c r="D11" s="276"/>
      <c r="E11" s="277"/>
      <c r="F11" s="116">
        <v>0</v>
      </c>
      <c r="G11" s="300">
        <v>0</v>
      </c>
      <c r="H11" s="301"/>
      <c r="I11" s="300">
        <v>0</v>
      </c>
      <c r="J11" s="301"/>
    </row>
    <row r="12" spans="1:10" ht="13.5" customHeight="1">
      <c r="A12" s="33"/>
      <c r="B12" s="160"/>
      <c r="C12" s="263" t="s">
        <v>57</v>
      </c>
      <c r="D12" s="263"/>
      <c r="E12" s="264"/>
      <c r="F12" s="172">
        <v>0</v>
      </c>
      <c r="G12" s="279">
        <v>0</v>
      </c>
      <c r="H12" s="280"/>
      <c r="I12" s="279">
        <v>0</v>
      </c>
      <c r="J12" s="280"/>
    </row>
    <row r="13" spans="1:10" ht="13.5" customHeight="1">
      <c r="A13" s="33"/>
      <c r="B13" s="154"/>
      <c r="C13" s="293"/>
      <c r="D13" s="293"/>
      <c r="E13" s="293"/>
      <c r="F13" s="163"/>
      <c r="G13" s="164"/>
      <c r="H13" s="164"/>
      <c r="I13" s="164"/>
      <c r="J13" s="165"/>
    </row>
    <row r="14" spans="1:10" ht="13.5" customHeight="1">
      <c r="A14" s="33"/>
      <c r="B14" s="159"/>
      <c r="C14" s="287"/>
      <c r="D14" s="288"/>
      <c r="E14" s="289"/>
      <c r="F14" s="21" t="s">
        <v>1</v>
      </c>
      <c r="G14" s="304" t="s">
        <v>203</v>
      </c>
      <c r="H14" s="256"/>
      <c r="I14" s="304" t="s">
        <v>206</v>
      </c>
      <c r="J14" s="256"/>
    </row>
    <row r="15" spans="1:10" ht="13.5" customHeight="1">
      <c r="A15" s="33"/>
      <c r="B15" s="161"/>
      <c r="C15" s="269" t="s">
        <v>201</v>
      </c>
      <c r="D15" s="270"/>
      <c r="E15" s="271"/>
      <c r="F15" s="157" t="s">
        <v>67</v>
      </c>
      <c r="G15" s="282" t="s">
        <v>204</v>
      </c>
      <c r="H15" s="254"/>
      <c r="I15" s="282" t="s">
        <v>207</v>
      </c>
      <c r="J15" s="254"/>
    </row>
    <row r="16" spans="1:10" ht="13.5" customHeight="1">
      <c r="A16" s="33"/>
      <c r="B16" s="161"/>
      <c r="C16" s="284"/>
      <c r="D16" s="285"/>
      <c r="E16" s="286"/>
      <c r="F16" s="157" t="s">
        <v>202</v>
      </c>
      <c r="G16" s="282" t="s">
        <v>205</v>
      </c>
      <c r="H16" s="254"/>
      <c r="I16" s="282" t="s">
        <v>208</v>
      </c>
      <c r="J16" s="254"/>
    </row>
    <row r="17" spans="1:10" ht="13.5" customHeight="1">
      <c r="A17" s="33"/>
      <c r="B17" s="161"/>
      <c r="C17" s="284"/>
      <c r="D17" s="285"/>
      <c r="E17" s="286"/>
      <c r="F17" s="169"/>
      <c r="G17" s="251"/>
      <c r="H17" s="252"/>
      <c r="I17" s="282" t="s">
        <v>209</v>
      </c>
      <c r="J17" s="254"/>
    </row>
    <row r="18" spans="1:10" ht="13.5" customHeight="1">
      <c r="A18" s="33"/>
      <c r="B18" s="161"/>
      <c r="C18" s="290"/>
      <c r="D18" s="291"/>
      <c r="E18" s="292"/>
      <c r="F18" s="170"/>
      <c r="G18" s="259"/>
      <c r="H18" s="260"/>
      <c r="I18" s="283" t="s">
        <v>202</v>
      </c>
      <c r="J18" s="268"/>
    </row>
    <row r="19" spans="1:10" ht="13.5" customHeight="1">
      <c r="A19" s="33"/>
      <c r="B19" s="161"/>
      <c r="C19" s="272" t="s">
        <v>199</v>
      </c>
      <c r="D19" s="273"/>
      <c r="E19" s="274"/>
      <c r="F19" s="116">
        <v>0</v>
      </c>
      <c r="G19" s="266">
        <v>0</v>
      </c>
      <c r="H19" s="266"/>
      <c r="I19" s="266">
        <v>0</v>
      </c>
      <c r="J19" s="266"/>
    </row>
    <row r="20" spans="1:10" ht="13.5" customHeight="1">
      <c r="A20" s="33"/>
      <c r="B20" s="161"/>
      <c r="C20" s="275" t="s">
        <v>200</v>
      </c>
      <c r="D20" s="276"/>
      <c r="E20" s="277"/>
      <c r="F20" s="116">
        <v>0</v>
      </c>
      <c r="G20" s="266">
        <v>0</v>
      </c>
      <c r="H20" s="266"/>
      <c r="I20" s="266">
        <v>0</v>
      </c>
      <c r="J20" s="266"/>
    </row>
    <row r="21" spans="1:10" ht="13.5" customHeight="1">
      <c r="A21" s="33"/>
      <c r="B21" s="160"/>
      <c r="C21" s="281" t="s">
        <v>57</v>
      </c>
      <c r="D21" s="263"/>
      <c r="E21" s="264"/>
      <c r="F21" s="108">
        <f>SUM(F19:F20)</f>
        <v>0</v>
      </c>
      <c r="G21" s="279">
        <v>0</v>
      </c>
      <c r="H21" s="280"/>
      <c r="I21" s="279">
        <v>0</v>
      </c>
      <c r="J21" s="280"/>
    </row>
    <row r="22" spans="1:10" ht="13.5" customHeight="1">
      <c r="A22" s="33"/>
      <c r="B22" s="154"/>
      <c r="C22" s="245"/>
      <c r="D22" s="245"/>
      <c r="E22" s="245"/>
      <c r="F22" s="163"/>
      <c r="G22" s="246"/>
      <c r="H22" s="246"/>
      <c r="I22" s="246"/>
      <c r="J22" s="280"/>
    </row>
    <row r="23" spans="1:10" ht="13.5" customHeight="1">
      <c r="A23" s="33"/>
      <c r="B23" s="159"/>
      <c r="C23" s="103"/>
      <c r="D23" s="9"/>
      <c r="E23" s="10"/>
      <c r="F23" s="151" t="s">
        <v>8</v>
      </c>
      <c r="G23" s="255" t="s">
        <v>193</v>
      </c>
      <c r="H23" s="256"/>
      <c r="I23" s="255" t="s">
        <v>193</v>
      </c>
      <c r="J23" s="256"/>
    </row>
    <row r="24" spans="1:10" ht="13.5" customHeight="1">
      <c r="A24" s="33"/>
      <c r="B24" s="161"/>
      <c r="C24" s="173"/>
      <c r="D24" s="162"/>
      <c r="E24" s="177"/>
      <c r="F24" s="157" t="s">
        <v>212</v>
      </c>
      <c r="G24" s="253" t="s">
        <v>213</v>
      </c>
      <c r="H24" s="254"/>
      <c r="I24" s="253" t="s">
        <v>214</v>
      </c>
      <c r="J24" s="254"/>
    </row>
    <row r="25" spans="1:10" ht="13.5" customHeight="1">
      <c r="A25" s="33"/>
      <c r="B25" s="161"/>
      <c r="C25" s="269" t="s">
        <v>211</v>
      </c>
      <c r="D25" s="270"/>
      <c r="E25" s="271"/>
      <c r="F25" s="169"/>
      <c r="G25" s="166"/>
      <c r="H25" s="165"/>
      <c r="I25" s="253" t="s">
        <v>215</v>
      </c>
      <c r="J25" s="254"/>
    </row>
    <row r="26" spans="1:10" ht="13.5" customHeight="1">
      <c r="A26" s="33"/>
      <c r="B26" s="161"/>
      <c r="C26" s="173"/>
      <c r="D26" s="162"/>
      <c r="E26" s="177"/>
      <c r="F26" s="169"/>
      <c r="G26" s="166"/>
      <c r="H26" s="165"/>
      <c r="I26" s="253" t="s">
        <v>216</v>
      </c>
      <c r="J26" s="254"/>
    </row>
    <row r="27" spans="1:10" ht="13.5" customHeight="1">
      <c r="A27" s="33"/>
      <c r="B27" s="161"/>
      <c r="C27" s="175"/>
      <c r="D27" s="178"/>
      <c r="E27" s="179"/>
      <c r="F27" s="170"/>
      <c r="G27" s="167"/>
      <c r="H27" s="168"/>
      <c r="I27" s="267" t="s">
        <v>217</v>
      </c>
      <c r="J27" s="268"/>
    </row>
    <row r="28" spans="1:10" ht="13.5" customHeight="1">
      <c r="A28" s="33"/>
      <c r="B28" s="161"/>
      <c r="C28" s="272" t="s">
        <v>199</v>
      </c>
      <c r="D28" s="273"/>
      <c r="E28" s="274"/>
      <c r="F28" s="116">
        <v>0</v>
      </c>
      <c r="G28" s="266">
        <v>0</v>
      </c>
      <c r="H28" s="266"/>
      <c r="I28" s="266">
        <v>0</v>
      </c>
      <c r="J28" s="266"/>
    </row>
    <row r="29" spans="1:10" ht="13.5" customHeight="1">
      <c r="A29" s="33"/>
      <c r="B29" s="161"/>
      <c r="C29" s="275" t="s">
        <v>200</v>
      </c>
      <c r="D29" s="276"/>
      <c r="E29" s="277"/>
      <c r="F29" s="116">
        <v>0</v>
      </c>
      <c r="G29" s="266">
        <v>0</v>
      </c>
      <c r="H29" s="266"/>
      <c r="I29" s="266">
        <v>0</v>
      </c>
      <c r="J29" s="266"/>
    </row>
    <row r="30" spans="1:10" ht="13.5" customHeight="1">
      <c r="A30" s="33"/>
      <c r="B30" s="160"/>
      <c r="C30" s="261" t="s">
        <v>57</v>
      </c>
      <c r="D30" s="262"/>
      <c r="E30" s="278"/>
      <c r="F30" s="108">
        <v>0</v>
      </c>
      <c r="G30" s="265">
        <v>0</v>
      </c>
      <c r="H30" s="265"/>
      <c r="I30" s="265">
        <v>0</v>
      </c>
      <c r="J30" s="265"/>
    </row>
    <row r="31" spans="1:10" ht="13.5" customHeight="1">
      <c r="A31" s="33"/>
      <c r="B31" s="154"/>
      <c r="C31" s="153" t="s">
        <v>219</v>
      </c>
      <c r="D31" s="176"/>
      <c r="E31" s="180"/>
      <c r="F31" s="182"/>
      <c r="G31" s="249"/>
      <c r="H31" s="250"/>
      <c r="I31" s="249"/>
      <c r="J31" s="250"/>
    </row>
    <row r="32" spans="1:10" ht="13.5" customHeight="1">
      <c r="A32" s="33"/>
      <c r="B32" s="154"/>
      <c r="C32" s="187" t="s">
        <v>218</v>
      </c>
      <c r="D32" s="174"/>
      <c r="E32" s="170"/>
      <c r="F32" s="171"/>
      <c r="G32" s="251"/>
      <c r="H32" s="252"/>
      <c r="I32" s="251"/>
      <c r="J32" s="252"/>
    </row>
    <row r="33" spans="1:10" ht="12.75">
      <c r="A33" s="33"/>
      <c r="B33" s="93" t="s">
        <v>3</v>
      </c>
      <c r="C33" s="2"/>
      <c r="D33" s="152" t="s">
        <v>1</v>
      </c>
      <c r="E33" s="42" t="s">
        <v>6</v>
      </c>
      <c r="F33" s="93" t="s">
        <v>8</v>
      </c>
      <c r="G33" s="247" t="s">
        <v>12</v>
      </c>
      <c r="H33" s="248"/>
      <c r="I33" s="238" t="s">
        <v>99</v>
      </c>
      <c r="J33" s="239"/>
    </row>
    <row r="34" spans="1:10" ht="12.75">
      <c r="A34" s="33"/>
      <c r="B34" s="42" t="s">
        <v>4</v>
      </c>
      <c r="C34" s="90" t="s">
        <v>2</v>
      </c>
      <c r="D34" s="152" t="s">
        <v>86</v>
      </c>
      <c r="E34" s="42" t="s">
        <v>7</v>
      </c>
      <c r="F34" s="42" t="s">
        <v>9</v>
      </c>
      <c r="G34" s="240" t="s">
        <v>13</v>
      </c>
      <c r="H34" s="241"/>
      <c r="I34" s="243" t="s">
        <v>100</v>
      </c>
      <c r="J34" s="314"/>
    </row>
    <row r="35" spans="1:10" ht="12.75">
      <c r="A35" s="33"/>
      <c r="B35" s="42" t="s">
        <v>5</v>
      </c>
      <c r="C35" s="90" t="s">
        <v>0</v>
      </c>
      <c r="D35" s="152" t="s">
        <v>87</v>
      </c>
      <c r="E35" s="42"/>
      <c r="F35" s="42" t="s">
        <v>10</v>
      </c>
      <c r="G35" s="240" t="s">
        <v>14</v>
      </c>
      <c r="H35" s="241"/>
      <c r="I35" s="40" t="s">
        <v>8</v>
      </c>
      <c r="J35" s="156" t="s">
        <v>111</v>
      </c>
    </row>
    <row r="36" spans="1:10" ht="12.75">
      <c r="A36" s="33"/>
      <c r="B36" s="186"/>
      <c r="C36" s="200"/>
      <c r="D36" s="152"/>
      <c r="E36" s="42"/>
      <c r="F36" s="42" t="s">
        <v>11</v>
      </c>
      <c r="G36" s="240" t="s">
        <v>15</v>
      </c>
      <c r="H36" s="241"/>
      <c r="I36" s="40" t="s">
        <v>110</v>
      </c>
      <c r="J36" s="156" t="s">
        <v>112</v>
      </c>
    </row>
    <row r="37" spans="1:10" ht="12.75">
      <c r="A37" s="33"/>
      <c r="B37" s="106"/>
      <c r="C37" s="201"/>
      <c r="D37" s="199"/>
      <c r="E37" s="106"/>
      <c r="F37" s="106"/>
      <c r="G37" s="181" t="s">
        <v>101</v>
      </c>
      <c r="H37" s="190" t="s">
        <v>16</v>
      </c>
      <c r="I37" s="41"/>
      <c r="J37" s="44"/>
    </row>
    <row r="38" spans="1:10" ht="12.75">
      <c r="A38" s="33"/>
      <c r="B38" s="198" t="s">
        <v>122</v>
      </c>
      <c r="C38" s="185" t="s">
        <v>123</v>
      </c>
      <c r="D38" s="185" t="s">
        <v>124</v>
      </c>
      <c r="E38" s="185" t="s">
        <v>125</v>
      </c>
      <c r="F38" s="185" t="s">
        <v>126</v>
      </c>
      <c r="G38" s="185" t="s">
        <v>127</v>
      </c>
      <c r="H38" s="185" t="s">
        <v>128</v>
      </c>
      <c r="I38" s="116" t="s">
        <v>129</v>
      </c>
      <c r="J38" s="115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5"/>
      <c r="J39" s="192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5"/>
      <c r="J40" s="192"/>
    </row>
    <row r="41" spans="1:10" ht="12.75">
      <c r="A41" s="33"/>
      <c r="B41" s="50" t="s">
        <v>18</v>
      </c>
      <c r="C41" s="75" t="s">
        <v>19</v>
      </c>
      <c r="D41" s="77"/>
      <c r="E41" s="77"/>
      <c r="F41" s="91"/>
      <c r="G41" s="91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3">
        <v>0</v>
      </c>
      <c r="E42" s="54">
        <v>0</v>
      </c>
      <c r="F42" s="41">
        <v>0</v>
      </c>
      <c r="G42" s="55">
        <f>E42*100/E102</f>
        <v>0</v>
      </c>
      <c r="H42" s="55">
        <f>E42*100/E108</f>
        <v>0</v>
      </c>
      <c r="I42" s="53">
        <v>0</v>
      </c>
      <c r="J42" s="183"/>
    </row>
    <row r="43" spans="1:10" ht="12.75">
      <c r="A43" s="33"/>
      <c r="B43" s="52" t="s">
        <v>22</v>
      </c>
      <c r="C43" s="53" t="s">
        <v>23</v>
      </c>
      <c r="D43" s="110">
        <v>1</v>
      </c>
      <c r="E43" s="56">
        <v>359884870</v>
      </c>
      <c r="F43" s="56">
        <v>359884870</v>
      </c>
      <c r="G43" s="55">
        <f>E43*100/E102</f>
        <v>62.7217117936607</v>
      </c>
      <c r="H43" s="55">
        <f>E43*100/E108</f>
        <v>62.7217117936607</v>
      </c>
      <c r="I43" s="53">
        <v>0</v>
      </c>
      <c r="J43" s="183">
        <f>I43/E43*100</f>
        <v>0</v>
      </c>
    </row>
    <row r="44" spans="1:10" ht="12.75">
      <c r="A44" s="33"/>
      <c r="B44" s="52" t="s">
        <v>25</v>
      </c>
      <c r="C44" s="53" t="s">
        <v>24</v>
      </c>
      <c r="D44" s="194"/>
      <c r="E44" s="56"/>
      <c r="F44" s="53"/>
      <c r="G44" s="55"/>
      <c r="H44" s="55"/>
      <c r="I44" s="53"/>
      <c r="J44" s="109"/>
    </row>
    <row r="45" spans="1:10" ht="12.75">
      <c r="A45" s="33"/>
      <c r="B45" s="52" t="s">
        <v>26</v>
      </c>
      <c r="C45" s="53" t="s">
        <v>27</v>
      </c>
      <c r="D45" s="109"/>
      <c r="E45" s="53"/>
      <c r="F45" s="53"/>
      <c r="G45" s="57"/>
      <c r="H45" s="57"/>
      <c r="I45" s="53"/>
      <c r="J45" s="109"/>
    </row>
    <row r="46" spans="1:10" ht="12.75">
      <c r="A46" s="33"/>
      <c r="B46" s="52" t="s">
        <v>28</v>
      </c>
      <c r="C46" s="53" t="s">
        <v>33</v>
      </c>
      <c r="D46" s="109"/>
      <c r="E46" s="53"/>
      <c r="F46" s="53"/>
      <c r="G46" s="57"/>
      <c r="H46" s="57"/>
      <c r="I46" s="53"/>
      <c r="J46" s="109"/>
    </row>
    <row r="47" spans="1:10" ht="12.75">
      <c r="A47" s="33"/>
      <c r="B47" s="52"/>
      <c r="C47" s="58" t="s">
        <v>104</v>
      </c>
      <c r="D47" s="195">
        <f>SUM(D39:D46)</f>
        <v>1</v>
      </c>
      <c r="E47" s="60">
        <f>SUM(E39:E46)</f>
        <v>359884870</v>
      </c>
      <c r="F47" s="60">
        <f>SUM(F39:F46)</f>
        <v>359884870</v>
      </c>
      <c r="G47" s="61">
        <f>SUM(G42:G46)</f>
        <v>62.7217117936607</v>
      </c>
      <c r="H47" s="84">
        <f>SUM(H42:H46)</f>
        <v>62.7217117936607</v>
      </c>
      <c r="I47" s="84">
        <f>SUM(I39:I46)</f>
        <v>0</v>
      </c>
      <c r="J47" s="183">
        <f>I47/E47*100</f>
        <v>0</v>
      </c>
    </row>
    <row r="48" spans="1:10" ht="12.75">
      <c r="A48" s="33"/>
      <c r="B48" s="63" t="s">
        <v>29</v>
      </c>
      <c r="C48" s="64" t="s">
        <v>30</v>
      </c>
      <c r="D48" s="196"/>
      <c r="E48" s="65"/>
      <c r="F48" s="65"/>
      <c r="G48" s="65"/>
      <c r="H48" s="89"/>
      <c r="I48" s="33"/>
      <c r="J48" s="35"/>
    </row>
    <row r="49" spans="1:10" ht="12.75">
      <c r="A49" s="33"/>
      <c r="B49" s="66" t="s">
        <v>20</v>
      </c>
      <c r="C49" s="46" t="s">
        <v>116</v>
      </c>
      <c r="D49" s="194"/>
      <c r="E49" s="56"/>
      <c r="F49" s="56"/>
      <c r="G49" s="56"/>
      <c r="H49" s="56"/>
      <c r="I49" s="53"/>
      <c r="J49" s="109"/>
    </row>
    <row r="50" spans="1:10" ht="12.75">
      <c r="A50" s="33"/>
      <c r="B50" s="36"/>
      <c r="C50" s="43" t="s">
        <v>117</v>
      </c>
      <c r="D50" s="194"/>
      <c r="E50" s="56"/>
      <c r="F50" s="56"/>
      <c r="G50" s="56"/>
      <c r="H50" s="56"/>
      <c r="I50" s="53"/>
      <c r="J50" s="109"/>
    </row>
    <row r="51" spans="1:10" ht="12.75">
      <c r="A51" s="33"/>
      <c r="B51" s="52" t="s">
        <v>22</v>
      </c>
      <c r="C51" s="41" t="s">
        <v>24</v>
      </c>
      <c r="D51" s="193"/>
      <c r="E51" s="54"/>
      <c r="F51" s="54"/>
      <c r="G51" s="70"/>
      <c r="H51" s="70"/>
      <c r="I51" s="53"/>
      <c r="J51" s="183"/>
    </row>
    <row r="52" spans="1:10" ht="12.75">
      <c r="A52" s="33"/>
      <c r="B52" s="52" t="s">
        <v>25</v>
      </c>
      <c r="C52" s="53" t="s">
        <v>32</v>
      </c>
      <c r="D52" s="194"/>
      <c r="E52" s="56"/>
      <c r="F52" s="56"/>
      <c r="G52" s="71"/>
      <c r="H52" s="71"/>
      <c r="I52" s="53"/>
      <c r="J52" s="183"/>
    </row>
    <row r="53" spans="1:10" ht="12.75">
      <c r="A53" s="33"/>
      <c r="B53" s="52" t="s">
        <v>26</v>
      </c>
      <c r="C53" s="53" t="s">
        <v>33</v>
      </c>
      <c r="D53" s="194"/>
      <c r="E53" s="56"/>
      <c r="F53" s="56"/>
      <c r="G53" s="71"/>
      <c r="H53" s="71"/>
      <c r="I53" s="53"/>
      <c r="J53" s="183"/>
    </row>
    <row r="54" spans="1:10" ht="12.75">
      <c r="A54" s="33"/>
      <c r="B54" s="53"/>
      <c r="C54" s="58" t="s">
        <v>105</v>
      </c>
      <c r="D54" s="194">
        <f>SUM(D49:D53)</f>
        <v>0</v>
      </c>
      <c r="E54" s="56">
        <f>SUM(E49:E53)</f>
        <v>0</v>
      </c>
      <c r="F54" s="56">
        <f>SUM(F49:F53)</f>
        <v>0</v>
      </c>
      <c r="G54" s="71">
        <f>SUM(G51:G53)</f>
        <v>0</v>
      </c>
      <c r="H54" s="71">
        <f>SUM(H51:H53)</f>
        <v>0</v>
      </c>
      <c r="I54" s="71">
        <f>SUM(I51:I53)</f>
        <v>0</v>
      </c>
      <c r="J54" s="183">
        <v>0</v>
      </c>
    </row>
    <row r="55" spans="1:10" ht="12.75">
      <c r="A55" s="33"/>
      <c r="B55" s="37"/>
      <c r="C55" s="46" t="s">
        <v>34</v>
      </c>
      <c r="D55" s="313">
        <f aca="true" t="shared" si="0" ref="D55:I55">D54+D47</f>
        <v>1</v>
      </c>
      <c r="E55" s="302">
        <f t="shared" si="0"/>
        <v>359884870</v>
      </c>
      <c r="F55" s="302">
        <f t="shared" si="0"/>
        <v>359884870</v>
      </c>
      <c r="G55" s="257">
        <f t="shared" si="0"/>
        <v>62.7217117936607</v>
      </c>
      <c r="H55" s="257">
        <f t="shared" si="0"/>
        <v>62.7217117936607</v>
      </c>
      <c r="I55" s="257">
        <f t="shared" si="0"/>
        <v>0</v>
      </c>
      <c r="J55" s="307">
        <f>SUM(J51:J54)</f>
        <v>0</v>
      </c>
    </row>
    <row r="56" spans="1:10" ht="12.75">
      <c r="A56" s="33"/>
      <c r="B56" s="41"/>
      <c r="C56" s="106" t="s">
        <v>120</v>
      </c>
      <c r="D56" s="313"/>
      <c r="E56" s="303"/>
      <c r="F56" s="303"/>
      <c r="G56" s="258"/>
      <c r="H56" s="258"/>
      <c r="I56" s="258"/>
      <c r="J56" s="307"/>
    </row>
    <row r="57" spans="1:10" ht="12.75" hidden="1">
      <c r="A57" s="33"/>
      <c r="B57" s="33"/>
      <c r="C57" s="33"/>
      <c r="D57" s="72"/>
      <c r="E57" s="72"/>
      <c r="F57" s="72"/>
      <c r="G57" s="73"/>
      <c r="H57" s="73"/>
      <c r="I57" s="33"/>
      <c r="J57" s="33"/>
    </row>
    <row r="58" spans="1:10" ht="12.75">
      <c r="A58" s="33"/>
      <c r="B58" s="33"/>
      <c r="C58" s="33"/>
      <c r="D58" s="184"/>
      <c r="E58" s="184"/>
      <c r="F58" s="184"/>
      <c r="G58" s="73"/>
      <c r="H58" s="73"/>
      <c r="I58" s="33"/>
      <c r="J58" s="33" t="s">
        <v>222</v>
      </c>
    </row>
    <row r="59" spans="1:10" ht="12.75">
      <c r="A59" s="155"/>
      <c r="B59" s="155"/>
      <c r="C59" s="155"/>
      <c r="D59" s="184"/>
      <c r="E59" s="184"/>
      <c r="F59" s="184"/>
      <c r="G59" s="184"/>
      <c r="H59" s="184"/>
      <c r="I59" s="155"/>
      <c r="J59" s="155"/>
    </row>
    <row r="60" spans="1:10" ht="12.75">
      <c r="A60" s="155"/>
      <c r="B60" s="155"/>
      <c r="C60" s="155"/>
      <c r="D60" s="184"/>
      <c r="E60" s="184"/>
      <c r="F60" s="184"/>
      <c r="G60" s="184"/>
      <c r="H60" s="184"/>
      <c r="I60" s="155"/>
      <c r="J60" s="155"/>
    </row>
    <row r="61" spans="1:10" ht="12.75">
      <c r="A61" s="155"/>
      <c r="B61" s="155"/>
      <c r="C61" s="155"/>
      <c r="D61" s="184"/>
      <c r="E61" s="184"/>
      <c r="F61" s="184"/>
      <c r="G61" s="184"/>
      <c r="H61" s="184"/>
      <c r="I61" s="155"/>
      <c r="J61" s="155"/>
    </row>
    <row r="62" spans="1:10" ht="12.75">
      <c r="A62" s="155"/>
      <c r="B62" s="155"/>
      <c r="C62" s="155"/>
      <c r="D62" s="184"/>
      <c r="E62" s="184"/>
      <c r="F62" s="184"/>
      <c r="G62" s="184"/>
      <c r="H62" s="184"/>
      <c r="I62" s="155"/>
      <c r="J62" s="155"/>
    </row>
    <row r="63" spans="1:10" ht="12.75">
      <c r="A63" s="155"/>
      <c r="B63" s="155"/>
      <c r="C63" s="155"/>
      <c r="D63" s="184"/>
      <c r="E63" s="184"/>
      <c r="F63" s="184"/>
      <c r="G63" s="184"/>
      <c r="H63" s="184"/>
      <c r="I63" s="155"/>
      <c r="J63" s="155"/>
    </row>
    <row r="64" spans="1:10" ht="12.75">
      <c r="A64" s="155"/>
      <c r="B64" s="155"/>
      <c r="C64" s="155"/>
      <c r="D64" s="184"/>
      <c r="E64" s="184"/>
      <c r="F64" s="184"/>
      <c r="G64" s="184"/>
      <c r="H64" s="184"/>
      <c r="I64" s="155"/>
      <c r="J64" s="155"/>
    </row>
    <row r="65" spans="1:10" ht="12.75">
      <c r="A65" s="155"/>
      <c r="B65" s="155"/>
      <c r="C65" s="155"/>
      <c r="D65" s="184"/>
      <c r="E65" s="184"/>
      <c r="F65" s="184"/>
      <c r="G65" s="184"/>
      <c r="H65" s="184"/>
      <c r="I65" s="155"/>
      <c r="J65" s="155"/>
    </row>
    <row r="66" spans="1:10" ht="12.75">
      <c r="A66" s="155"/>
      <c r="B66" s="155"/>
      <c r="C66" s="155"/>
      <c r="D66" s="184"/>
      <c r="E66" s="184"/>
      <c r="F66" s="184"/>
      <c r="G66" s="184"/>
      <c r="H66" s="184"/>
      <c r="I66" s="155"/>
      <c r="J66" s="155"/>
    </row>
    <row r="67" spans="1:10" ht="12.75">
      <c r="A67" s="155"/>
      <c r="B67" s="155"/>
      <c r="C67" s="155"/>
      <c r="D67" s="184"/>
      <c r="E67" s="184"/>
      <c r="F67" s="184"/>
      <c r="G67" s="184"/>
      <c r="H67" s="184"/>
      <c r="I67" s="155"/>
      <c r="J67" s="155"/>
    </row>
    <row r="68" spans="1:10" ht="12.75">
      <c r="A68" s="155"/>
      <c r="B68" s="155"/>
      <c r="C68" s="155"/>
      <c r="D68" s="184"/>
      <c r="E68" s="184"/>
      <c r="F68" s="184"/>
      <c r="G68" s="184"/>
      <c r="H68" s="184"/>
      <c r="I68" s="155"/>
      <c r="J68" s="155"/>
    </row>
    <row r="69" spans="1:10" ht="12.75">
      <c r="A69" s="155"/>
      <c r="B69" s="155"/>
      <c r="C69" s="155"/>
      <c r="D69" s="184"/>
      <c r="E69" s="184"/>
      <c r="F69" s="184"/>
      <c r="G69" s="184"/>
      <c r="H69" s="184"/>
      <c r="I69" s="155"/>
      <c r="J69" s="155"/>
    </row>
    <row r="70" spans="1:10" ht="12.75">
      <c r="A70" s="155"/>
      <c r="B70" s="197" t="s">
        <v>227</v>
      </c>
      <c r="C70" s="155"/>
      <c r="D70" s="184"/>
      <c r="E70" s="184"/>
      <c r="F70" s="184"/>
      <c r="G70" s="184"/>
      <c r="H70" s="184"/>
      <c r="I70" s="155"/>
      <c r="J70" s="197" t="s">
        <v>226</v>
      </c>
    </row>
    <row r="71" spans="1:10" ht="12.75">
      <c r="A71" s="155"/>
      <c r="B71" s="261" t="s">
        <v>98</v>
      </c>
      <c r="C71" s="262"/>
      <c r="D71" s="262"/>
      <c r="E71" s="262"/>
      <c r="F71" s="263"/>
      <c r="G71" s="263"/>
      <c r="H71" s="263"/>
      <c r="I71" s="263"/>
      <c r="J71" s="264"/>
    </row>
    <row r="72" spans="1:10" ht="12.75">
      <c r="A72" s="33"/>
      <c r="B72" s="93" t="s">
        <v>3</v>
      </c>
      <c r="C72" s="93" t="s">
        <v>2</v>
      </c>
      <c r="D72" s="93" t="s">
        <v>1</v>
      </c>
      <c r="E72" s="93" t="s">
        <v>6</v>
      </c>
      <c r="F72" s="93" t="s">
        <v>8</v>
      </c>
      <c r="G72" s="247" t="s">
        <v>12</v>
      </c>
      <c r="H72" s="248"/>
      <c r="I72" s="238" t="s">
        <v>99</v>
      </c>
      <c r="J72" s="239"/>
    </row>
    <row r="73" spans="1:10" ht="12.75">
      <c r="A73" s="33"/>
      <c r="B73" s="42" t="s">
        <v>4</v>
      </c>
      <c r="C73" s="42" t="s">
        <v>0</v>
      </c>
      <c r="D73" s="42" t="s">
        <v>86</v>
      </c>
      <c r="E73" s="42" t="s">
        <v>7</v>
      </c>
      <c r="F73" s="42" t="s">
        <v>9</v>
      </c>
      <c r="G73" s="240" t="s">
        <v>13</v>
      </c>
      <c r="H73" s="241"/>
      <c r="I73" s="240" t="s">
        <v>100</v>
      </c>
      <c r="J73" s="242"/>
    </row>
    <row r="74" spans="1:10" ht="12.75">
      <c r="A74" s="33"/>
      <c r="B74" s="42" t="s">
        <v>5</v>
      </c>
      <c r="C74" s="42"/>
      <c r="D74" s="42" t="s">
        <v>87</v>
      </c>
      <c r="E74" s="42"/>
      <c r="F74" s="42" t="s">
        <v>10</v>
      </c>
      <c r="G74" s="240" t="s">
        <v>14</v>
      </c>
      <c r="H74" s="241"/>
      <c r="I74" s="38" t="s">
        <v>8</v>
      </c>
      <c r="J74" s="38" t="s">
        <v>111</v>
      </c>
    </row>
    <row r="75" spans="1:10" ht="12.75">
      <c r="A75" s="33"/>
      <c r="B75" s="42"/>
      <c r="C75" s="188"/>
      <c r="D75" s="42"/>
      <c r="E75" s="42"/>
      <c r="F75" s="42" t="s">
        <v>11</v>
      </c>
      <c r="G75" s="243" t="s">
        <v>15</v>
      </c>
      <c r="H75" s="244"/>
      <c r="I75" s="40" t="s">
        <v>110</v>
      </c>
      <c r="J75" s="40" t="s">
        <v>112</v>
      </c>
    </row>
    <row r="76" spans="1:10" ht="12.75">
      <c r="A76" s="33"/>
      <c r="B76" s="118"/>
      <c r="C76" s="189"/>
      <c r="D76" s="106"/>
      <c r="E76" s="106"/>
      <c r="F76" s="119"/>
      <c r="G76" s="150" t="s">
        <v>101</v>
      </c>
      <c r="H76" s="118" t="s">
        <v>16</v>
      </c>
      <c r="I76" s="41"/>
      <c r="J76" s="41"/>
    </row>
    <row r="77" spans="1:10" ht="12.75">
      <c r="A77" s="33"/>
      <c r="B77" s="185" t="s">
        <v>122</v>
      </c>
      <c r="C77" s="115" t="s">
        <v>123</v>
      </c>
      <c r="D77" s="115" t="s">
        <v>124</v>
      </c>
      <c r="E77" s="115" t="s">
        <v>125</v>
      </c>
      <c r="F77" s="115" t="s">
        <v>126</v>
      </c>
      <c r="G77" s="115" t="s">
        <v>127</v>
      </c>
      <c r="H77" s="115" t="s">
        <v>128</v>
      </c>
      <c r="I77" s="116" t="s">
        <v>129</v>
      </c>
      <c r="J77" s="115" t="s">
        <v>220</v>
      </c>
    </row>
    <row r="78" spans="1:10" ht="12.75">
      <c r="A78" s="33"/>
      <c r="B78" s="75" t="s">
        <v>35</v>
      </c>
      <c r="C78" s="191" t="s">
        <v>106</v>
      </c>
      <c r="D78" s="184"/>
      <c r="E78" s="184"/>
      <c r="F78" s="184"/>
      <c r="G78" s="184"/>
      <c r="H78" s="184"/>
      <c r="I78" s="155"/>
      <c r="J78" s="34"/>
    </row>
    <row r="79" spans="1:10" ht="12.75">
      <c r="A79" s="33"/>
      <c r="B79" s="79" t="s">
        <v>18</v>
      </c>
      <c r="C79" s="74" t="s">
        <v>32</v>
      </c>
      <c r="D79" s="308"/>
      <c r="E79" s="309"/>
      <c r="F79" s="309"/>
      <c r="G79" s="309"/>
      <c r="H79" s="309"/>
      <c r="I79" s="309"/>
      <c r="J79" s="310"/>
    </row>
    <row r="80" spans="1:10" ht="12.75">
      <c r="A80" s="33"/>
      <c r="B80" s="80" t="s">
        <v>20</v>
      </c>
      <c r="C80" s="53" t="s">
        <v>36</v>
      </c>
      <c r="D80" s="54">
        <v>29</v>
      </c>
      <c r="E80" s="54">
        <v>2972373</v>
      </c>
      <c r="F80" s="54">
        <v>2971673</v>
      </c>
      <c r="G80" s="70">
        <f>E80*100/E102</f>
        <v>0.5180332328204257</v>
      </c>
      <c r="H80" s="70">
        <f>E80*100/E108</f>
        <v>0.5180332328204257</v>
      </c>
      <c r="I80" s="53"/>
      <c r="J80" s="53"/>
    </row>
    <row r="81" spans="1:10" ht="12.75">
      <c r="A81" s="73"/>
      <c r="B81" s="80" t="s">
        <v>22</v>
      </c>
      <c r="C81" s="53" t="s">
        <v>27</v>
      </c>
      <c r="D81" s="81">
        <f>1+10+8</f>
        <v>19</v>
      </c>
      <c r="E81" s="56">
        <f>100+860218+71755</f>
        <v>932073</v>
      </c>
      <c r="F81" s="56">
        <f>859718+71755</f>
        <v>931473</v>
      </c>
      <c r="G81" s="71">
        <f>E81*100/E102</f>
        <v>0.16244421188546412</v>
      </c>
      <c r="H81" s="71">
        <f>E81*100/E108</f>
        <v>0.16244421188546412</v>
      </c>
      <c r="I81" s="53"/>
      <c r="J81" s="53"/>
    </row>
    <row r="82" spans="1:10" ht="12.75">
      <c r="A82" s="33"/>
      <c r="B82" s="80" t="s">
        <v>25</v>
      </c>
      <c r="C82" s="53" t="s">
        <v>37</v>
      </c>
      <c r="D82" s="56">
        <f>1+3</f>
        <v>4</v>
      </c>
      <c r="E82" s="56">
        <f>500+891762+248409+5000</f>
        <v>1145671</v>
      </c>
      <c r="F82" s="56">
        <f>500+891762+248409+5000</f>
        <v>1145671</v>
      </c>
      <c r="G82" s="70">
        <f>E82*100/E102</f>
        <v>0.19967065098445247</v>
      </c>
      <c r="H82" s="70">
        <f>E82*100/E108</f>
        <v>0.19967065098445247</v>
      </c>
      <c r="I82" s="53"/>
      <c r="J82" s="53"/>
    </row>
    <row r="83" spans="1:10" ht="12.75">
      <c r="A83" s="33"/>
      <c r="B83" s="80" t="s">
        <v>26</v>
      </c>
      <c r="C83" s="53" t="s">
        <v>38</v>
      </c>
      <c r="D83" s="56"/>
      <c r="E83" s="56"/>
      <c r="F83" s="56"/>
      <c r="G83" s="71"/>
      <c r="H83" s="94"/>
      <c r="I83" s="53"/>
      <c r="J83" s="53"/>
    </row>
    <row r="84" spans="1:10" ht="12.75">
      <c r="A84" s="33"/>
      <c r="B84" s="81" t="s">
        <v>28</v>
      </c>
      <c r="C84" s="53" t="s">
        <v>39</v>
      </c>
      <c r="D84" s="56">
        <f>1+31+8+5</f>
        <v>45</v>
      </c>
      <c r="E84" s="56">
        <f>30464994+48242945-891762-248409-5000+10645941</f>
        <v>88208709</v>
      </c>
      <c r="F84" s="56">
        <f>30464994+20942945-891762-248409-5000+10645941</f>
        <v>60908709</v>
      </c>
      <c r="G84" s="70">
        <f>E84*100/E102</f>
        <v>15.373253183966542</v>
      </c>
      <c r="H84" s="95">
        <f>E84*100/E108</f>
        <v>15.373253183966542</v>
      </c>
      <c r="I84" s="53"/>
      <c r="J84" s="53"/>
    </row>
    <row r="85" spans="1:10" ht="12.75">
      <c r="A85" s="33"/>
      <c r="B85" s="80" t="s">
        <v>40</v>
      </c>
      <c r="C85" s="53" t="s">
        <v>41</v>
      </c>
      <c r="D85" s="56">
        <f>307+1</f>
        <v>308</v>
      </c>
      <c r="E85" s="56">
        <f>84406584+9195</f>
        <v>84415779</v>
      </c>
      <c r="F85" s="56">
        <f>84401584+9195</f>
        <v>84410779</v>
      </c>
      <c r="G85" s="70">
        <f>E85*100/E102</f>
        <v>14.712211050371067</v>
      </c>
      <c r="H85" s="95">
        <f>E85*100/E108</f>
        <v>14.712211050371067</v>
      </c>
      <c r="I85" s="53"/>
      <c r="J85" s="53"/>
    </row>
    <row r="86" spans="1:10" ht="12.75">
      <c r="A86" s="33"/>
      <c r="B86" s="80" t="s">
        <v>42</v>
      </c>
      <c r="C86" s="56" t="s">
        <v>113</v>
      </c>
      <c r="D86" s="56"/>
      <c r="E86" s="56"/>
      <c r="F86" s="56"/>
      <c r="G86" s="71"/>
      <c r="H86" s="96"/>
      <c r="I86" s="53"/>
      <c r="J86" s="53"/>
    </row>
    <row r="87" spans="1:10" ht="12.75">
      <c r="A87" s="33"/>
      <c r="B87" s="80"/>
      <c r="C87" s="82" t="s">
        <v>107</v>
      </c>
      <c r="D87" s="83">
        <f>SUM(D80:D86)</f>
        <v>405</v>
      </c>
      <c r="E87" s="83">
        <f>SUM(E80:E86)</f>
        <v>177674605</v>
      </c>
      <c r="F87" s="83">
        <f>SUM(F80:F86)</f>
        <v>150368305</v>
      </c>
      <c r="G87" s="84">
        <v>30.96</v>
      </c>
      <c r="H87" s="236">
        <v>30.96</v>
      </c>
      <c r="I87" s="108" t="s">
        <v>118</v>
      </c>
      <c r="J87" s="108" t="s">
        <v>118</v>
      </c>
    </row>
    <row r="88" spans="1:10" ht="12.75">
      <c r="A88" s="33"/>
      <c r="B88" s="79" t="s">
        <v>29</v>
      </c>
      <c r="C88" s="85" t="s">
        <v>43</v>
      </c>
      <c r="D88" s="73"/>
      <c r="E88" s="73"/>
      <c r="F88" s="73"/>
      <c r="G88" s="73"/>
      <c r="H88" s="73"/>
      <c r="I88" s="53"/>
      <c r="J88" s="53"/>
    </row>
    <row r="89" spans="1:10" ht="12.75">
      <c r="A89" s="33"/>
      <c r="B89" s="80" t="s">
        <v>20</v>
      </c>
      <c r="C89" s="56" t="s">
        <v>24</v>
      </c>
      <c r="D89" s="56">
        <f>1677+12</f>
        <v>1689</v>
      </c>
      <c r="E89" s="56">
        <f>2701690+677909</f>
        <v>3379599</v>
      </c>
      <c r="F89" s="56">
        <f>2364790+677909</f>
        <v>3042699</v>
      </c>
      <c r="G89" s="71">
        <f>E89*100/E102</f>
        <v>0.5890056852241216</v>
      </c>
      <c r="H89" s="71">
        <f>E89*100/E108</f>
        <v>0.5890056852241216</v>
      </c>
      <c r="I89" s="53"/>
      <c r="J89" s="53"/>
    </row>
    <row r="90" spans="1:10" ht="12.75">
      <c r="A90" s="33"/>
      <c r="B90" s="58" t="s">
        <v>22</v>
      </c>
      <c r="C90" s="72" t="s">
        <v>31</v>
      </c>
      <c r="D90" s="76"/>
      <c r="E90" s="77"/>
      <c r="F90" s="77"/>
      <c r="G90" s="77"/>
      <c r="H90" s="78"/>
      <c r="I90" s="46"/>
      <c r="J90" s="48"/>
    </row>
    <row r="91" spans="1:10" ht="12.75">
      <c r="A91" s="33"/>
      <c r="B91" s="86"/>
      <c r="C91" s="56" t="s">
        <v>44</v>
      </c>
      <c r="D91" s="68"/>
      <c r="E91" s="51"/>
      <c r="F91" s="51"/>
      <c r="G91" s="51"/>
      <c r="H91" s="69"/>
      <c r="I91" s="53"/>
      <c r="J91" s="34"/>
    </row>
    <row r="92" spans="1:10" ht="12.75">
      <c r="A92" s="33"/>
      <c r="B92" s="86"/>
      <c r="C92" s="56" t="s">
        <v>45</v>
      </c>
      <c r="D92" s="78">
        <f>208200-27+5911</f>
        <v>214084</v>
      </c>
      <c r="E92" s="56">
        <f>28583564-986736+1933300</f>
        <v>29530128</v>
      </c>
      <c r="F92" s="56">
        <f>14519532-986736</f>
        <v>13532796</v>
      </c>
      <c r="G92" s="71">
        <f>E92*100/E102</f>
        <v>5.146590846250108</v>
      </c>
      <c r="H92" s="71">
        <f>E92*100/E108</f>
        <v>5.146590846250108</v>
      </c>
      <c r="I92" s="97"/>
      <c r="J92" s="53"/>
    </row>
    <row r="93" spans="1:10" ht="12.75">
      <c r="A93" s="33"/>
      <c r="B93" s="39"/>
      <c r="C93" s="76" t="s">
        <v>46</v>
      </c>
      <c r="D93" s="56"/>
      <c r="E93" s="56"/>
      <c r="F93" s="56"/>
      <c r="G93" s="56"/>
      <c r="H93" s="56"/>
      <c r="I93" s="53"/>
      <c r="J93" s="53"/>
    </row>
    <row r="94" spans="1:10" ht="12.75">
      <c r="A94" s="33"/>
      <c r="B94" s="41"/>
      <c r="C94" s="56" t="s">
        <v>51</v>
      </c>
      <c r="D94" s="56">
        <v>27</v>
      </c>
      <c r="E94" s="56">
        <v>986736</v>
      </c>
      <c r="F94" s="56">
        <v>986736</v>
      </c>
      <c r="G94" s="71">
        <f>E94*100/E102</f>
        <v>0.1719710278690782</v>
      </c>
      <c r="H94" s="71">
        <f>E94*100/E108</f>
        <v>0.1719710278690782</v>
      </c>
      <c r="I94" s="53"/>
      <c r="J94" s="53"/>
    </row>
    <row r="95" spans="1:10" ht="12.75">
      <c r="A95" s="33"/>
      <c r="B95" s="80" t="s">
        <v>25</v>
      </c>
      <c r="C95" s="56" t="s">
        <v>93</v>
      </c>
      <c r="D95" s="56"/>
      <c r="E95" s="56"/>
      <c r="F95" s="56"/>
      <c r="G95" s="71"/>
      <c r="H95" s="71"/>
      <c r="I95" s="53"/>
      <c r="J95" s="53"/>
    </row>
    <row r="96" spans="1:10" ht="12.75">
      <c r="A96" s="33"/>
      <c r="B96" s="87"/>
      <c r="C96" s="56" t="s">
        <v>91</v>
      </c>
      <c r="D96" s="56">
        <v>3</v>
      </c>
      <c r="E96" s="56">
        <v>160200</v>
      </c>
      <c r="F96" s="56">
        <v>0</v>
      </c>
      <c r="G96" s="71">
        <f>E96*100/E102</f>
        <v>0.02792009074831194</v>
      </c>
      <c r="H96" s="71">
        <f>E96*100/E108</f>
        <v>0.02792009074831194</v>
      </c>
      <c r="I96" s="53"/>
      <c r="J96" s="56"/>
    </row>
    <row r="97" spans="1:10" ht="12.75">
      <c r="A97" s="33"/>
      <c r="B97" s="58"/>
      <c r="C97" s="56" t="s">
        <v>92</v>
      </c>
      <c r="D97" s="56">
        <f>641+843</f>
        <v>1484</v>
      </c>
      <c r="E97" s="56">
        <f>673748+1490484</f>
        <v>2164232</v>
      </c>
      <c r="F97" s="56">
        <f>109748+1280484</f>
        <v>1390232</v>
      </c>
      <c r="G97" s="71">
        <f>E97*100/E102</f>
        <v>0.37718822621972936</v>
      </c>
      <c r="H97" s="71">
        <f>E97*100/E108</f>
        <v>0.37718822621972936</v>
      </c>
      <c r="I97" s="53"/>
      <c r="J97" s="53"/>
    </row>
    <row r="98" spans="1:10" ht="12.75">
      <c r="A98" s="33"/>
      <c r="B98" s="58"/>
      <c r="C98" s="56" t="s">
        <v>192</v>
      </c>
      <c r="D98" s="56"/>
      <c r="E98" s="56"/>
      <c r="F98" s="56" t="s">
        <v>98</v>
      </c>
      <c r="G98" s="71"/>
      <c r="H98" s="71"/>
      <c r="I98" s="53"/>
      <c r="J98" s="53"/>
    </row>
    <row r="99" spans="1:10" ht="12.75">
      <c r="A99" s="33"/>
      <c r="B99" s="37"/>
      <c r="C99" s="82" t="s">
        <v>108</v>
      </c>
      <c r="D99" s="60">
        <f>SUM(D89:D98)</f>
        <v>217287</v>
      </c>
      <c r="E99" s="60">
        <f>SUM(E89:E98)</f>
        <v>36220895</v>
      </c>
      <c r="F99" s="60">
        <f>SUM(F89:F98)</f>
        <v>18952463</v>
      </c>
      <c r="G99" s="62">
        <v>6.32</v>
      </c>
      <c r="H99" s="62">
        <v>6.32</v>
      </c>
      <c r="I99" s="108" t="s">
        <v>118</v>
      </c>
      <c r="J99" s="108" t="s">
        <v>118</v>
      </c>
    </row>
    <row r="100" spans="1:10" ht="12.75">
      <c r="A100" s="33"/>
      <c r="B100" s="37"/>
      <c r="C100" s="65" t="s">
        <v>47</v>
      </c>
      <c r="D100" s="76"/>
      <c r="E100" s="77"/>
      <c r="F100" s="77"/>
      <c r="G100" s="77"/>
      <c r="H100" s="77"/>
      <c r="I100" s="107"/>
      <c r="J100" s="35"/>
    </row>
    <row r="101" spans="1:10" ht="12.75">
      <c r="A101" s="33"/>
      <c r="B101" s="39"/>
      <c r="C101" s="69" t="s">
        <v>109</v>
      </c>
      <c r="D101" s="98">
        <f>D99+D87</f>
        <v>217692</v>
      </c>
      <c r="E101" s="98">
        <f>E99+E87</f>
        <v>213895500</v>
      </c>
      <c r="F101" s="98">
        <f>F99+F87</f>
        <v>169320768</v>
      </c>
      <c r="G101" s="99">
        <f>E101*100/E102</f>
        <v>37.2782882063393</v>
      </c>
      <c r="H101" s="99">
        <f>E101*100/E108</f>
        <v>37.2782882063393</v>
      </c>
      <c r="I101" s="109"/>
      <c r="J101" s="109"/>
    </row>
    <row r="102" spans="1:10" ht="12.75">
      <c r="A102" s="33"/>
      <c r="B102" s="41"/>
      <c r="C102" s="78" t="s">
        <v>48</v>
      </c>
      <c r="D102" s="56">
        <f>D101+D55</f>
        <v>217693</v>
      </c>
      <c r="E102" s="56">
        <f>E101+E55</f>
        <v>573780370</v>
      </c>
      <c r="F102" s="56">
        <f>F101+F55</f>
        <v>529205638</v>
      </c>
      <c r="G102" s="71">
        <f>E102*100/E102</f>
        <v>100</v>
      </c>
      <c r="H102" s="71">
        <f>E102*100/E108</f>
        <v>100</v>
      </c>
      <c r="I102" s="108" t="s">
        <v>118</v>
      </c>
      <c r="J102" s="108" t="s">
        <v>118</v>
      </c>
    </row>
    <row r="103" spans="1:10" ht="12.75">
      <c r="A103" s="33"/>
      <c r="B103" s="88" t="s">
        <v>49</v>
      </c>
      <c r="C103" s="59" t="s">
        <v>50</v>
      </c>
      <c r="D103" s="67"/>
      <c r="E103" s="65"/>
      <c r="F103" s="65"/>
      <c r="G103" s="65"/>
      <c r="H103" s="184"/>
      <c r="I103" s="110"/>
      <c r="J103" s="35"/>
    </row>
    <row r="104" spans="1:10" ht="12.75">
      <c r="A104" s="33"/>
      <c r="B104" s="37"/>
      <c r="C104" s="72" t="s">
        <v>114</v>
      </c>
      <c r="D104" s="59">
        <v>0</v>
      </c>
      <c r="E104" s="59">
        <v>0</v>
      </c>
      <c r="F104" s="59">
        <v>0</v>
      </c>
      <c r="G104" s="100">
        <v>0</v>
      </c>
      <c r="H104" s="71">
        <v>0</v>
      </c>
      <c r="I104" s="108" t="s">
        <v>118</v>
      </c>
      <c r="J104" s="108" t="s">
        <v>118</v>
      </c>
    </row>
    <row r="105" spans="1:10" ht="12.75">
      <c r="A105" s="33"/>
      <c r="B105" s="39"/>
      <c r="C105" s="54" t="s">
        <v>115</v>
      </c>
      <c r="D105" s="76"/>
      <c r="E105" s="77"/>
      <c r="F105" s="77"/>
      <c r="G105" s="77"/>
      <c r="H105" s="77"/>
      <c r="I105" s="91"/>
      <c r="J105" s="34"/>
    </row>
    <row r="106" spans="1:10" ht="12.75">
      <c r="A106" s="33"/>
      <c r="B106" s="39">
        <v>1</v>
      </c>
      <c r="C106" s="56" t="s">
        <v>152</v>
      </c>
      <c r="D106" s="56">
        <v>0</v>
      </c>
      <c r="E106" s="56">
        <v>0</v>
      </c>
      <c r="F106" s="56">
        <v>0</v>
      </c>
      <c r="G106" s="71">
        <v>0</v>
      </c>
      <c r="H106" s="71">
        <v>0</v>
      </c>
      <c r="I106" s="53"/>
      <c r="J106" s="53"/>
    </row>
    <row r="107" spans="1:10" ht="12.75">
      <c r="A107" s="33"/>
      <c r="B107" s="39">
        <v>2</v>
      </c>
      <c r="C107" s="59" t="s">
        <v>221</v>
      </c>
      <c r="D107" s="59">
        <v>0</v>
      </c>
      <c r="E107" s="59">
        <v>0</v>
      </c>
      <c r="F107" s="59">
        <v>0</v>
      </c>
      <c r="G107" s="100">
        <v>0</v>
      </c>
      <c r="H107" s="100">
        <v>0</v>
      </c>
      <c r="I107" s="37"/>
      <c r="J107" s="37"/>
    </row>
    <row r="108" spans="1:10" ht="12.75">
      <c r="A108" s="155"/>
      <c r="B108" s="53"/>
      <c r="C108" s="83" t="s">
        <v>90</v>
      </c>
      <c r="D108" s="83">
        <f>D104+D102</f>
        <v>217693</v>
      </c>
      <c r="E108" s="83">
        <f>E104+E102</f>
        <v>573780370</v>
      </c>
      <c r="F108" s="83">
        <f>F104+F102</f>
        <v>529205638</v>
      </c>
      <c r="G108" s="84">
        <f>G55+G101</f>
        <v>100</v>
      </c>
      <c r="H108" s="84">
        <f>H104+H102</f>
        <v>100</v>
      </c>
      <c r="I108" s="84">
        <f>I55</f>
        <v>0</v>
      </c>
      <c r="J108" s="203">
        <f>J55</f>
        <v>0</v>
      </c>
    </row>
    <row r="109" spans="1:10" ht="12.75">
      <c r="A109" s="1"/>
      <c r="B109" s="1"/>
      <c r="C109" s="30"/>
      <c r="D109" s="31"/>
      <c r="E109" s="32"/>
      <c r="F109" s="32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202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 t="s">
        <v>98</v>
      </c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mergeCells count="92">
    <mergeCell ref="B6:J6"/>
    <mergeCell ref="G11:H11"/>
    <mergeCell ref="G12:H12"/>
    <mergeCell ref="G14:H14"/>
    <mergeCell ref="G15:H15"/>
    <mergeCell ref="G16:H16"/>
    <mergeCell ref="D79:J79"/>
    <mergeCell ref="C3:I3"/>
    <mergeCell ref="C4:I4"/>
    <mergeCell ref="G34:H34"/>
    <mergeCell ref="G35:H35"/>
    <mergeCell ref="G36:H36"/>
    <mergeCell ref="D55:D56"/>
    <mergeCell ref="E55:E56"/>
    <mergeCell ref="I5:J5"/>
    <mergeCell ref="G33:H33"/>
    <mergeCell ref="C8:E8"/>
    <mergeCell ref="C9:E9"/>
    <mergeCell ref="C10:E10"/>
    <mergeCell ref="C11:E11"/>
    <mergeCell ref="G9:H9"/>
    <mergeCell ref="G17:H17"/>
    <mergeCell ref="G10:H10"/>
    <mergeCell ref="G7:H7"/>
    <mergeCell ref="I10:J10"/>
    <mergeCell ref="I11:J11"/>
    <mergeCell ref="F55:F56"/>
    <mergeCell ref="G8:H8"/>
    <mergeCell ref="I14:J14"/>
    <mergeCell ref="I55:I56"/>
    <mergeCell ref="J55:J56"/>
    <mergeCell ref="I33:J33"/>
    <mergeCell ref="I34:J34"/>
    <mergeCell ref="C14:E14"/>
    <mergeCell ref="C18:E18"/>
    <mergeCell ref="C15:E15"/>
    <mergeCell ref="C7:E7"/>
    <mergeCell ref="C13:E13"/>
    <mergeCell ref="I7:J7"/>
    <mergeCell ref="I8:J8"/>
    <mergeCell ref="I9:J9"/>
    <mergeCell ref="I12:J12"/>
    <mergeCell ref="C12:E12"/>
    <mergeCell ref="I15:J15"/>
    <mergeCell ref="I16:J16"/>
    <mergeCell ref="I17:J17"/>
    <mergeCell ref="I18:J18"/>
    <mergeCell ref="C17:E17"/>
    <mergeCell ref="C16:E16"/>
    <mergeCell ref="C20:E20"/>
    <mergeCell ref="C21:E21"/>
    <mergeCell ref="G19:H19"/>
    <mergeCell ref="G20:H20"/>
    <mergeCell ref="G21:H21"/>
    <mergeCell ref="C19:E19"/>
    <mergeCell ref="I23:J23"/>
    <mergeCell ref="I24:J24"/>
    <mergeCell ref="I25:J25"/>
    <mergeCell ref="I19:J19"/>
    <mergeCell ref="I20:J20"/>
    <mergeCell ref="I21:J21"/>
    <mergeCell ref="I22:J22"/>
    <mergeCell ref="I26:J26"/>
    <mergeCell ref="I27:J27"/>
    <mergeCell ref="C25:E25"/>
    <mergeCell ref="I32:J32"/>
    <mergeCell ref="C28:E28"/>
    <mergeCell ref="C29:E29"/>
    <mergeCell ref="C30:E30"/>
    <mergeCell ref="G28:H28"/>
    <mergeCell ref="G29:H29"/>
    <mergeCell ref="I31:J31"/>
    <mergeCell ref="G24:H24"/>
    <mergeCell ref="G23:H23"/>
    <mergeCell ref="G55:G56"/>
    <mergeCell ref="H55:H56"/>
    <mergeCell ref="G18:H18"/>
    <mergeCell ref="B71:J71"/>
    <mergeCell ref="G30:H30"/>
    <mergeCell ref="I28:J28"/>
    <mergeCell ref="I29:J29"/>
    <mergeCell ref="I30:J30"/>
    <mergeCell ref="I72:J72"/>
    <mergeCell ref="G73:H73"/>
    <mergeCell ref="I73:J73"/>
    <mergeCell ref="G74:H74"/>
    <mergeCell ref="G75:H75"/>
    <mergeCell ref="C22:E22"/>
    <mergeCell ref="G22:H22"/>
    <mergeCell ref="G72:H72"/>
    <mergeCell ref="G31:H31"/>
    <mergeCell ref="G32:H32"/>
  </mergeCells>
  <printOptions/>
  <pageMargins left="0.48" right="0.39" top="0.2" bottom="0" header="0.39" footer="0.5"/>
  <pageSetup horizontalDpi="600" verticalDpi="600" orientation="portrait" scale="95" r:id="rId2"/>
  <rowBreaks count="1" manualBreakCount="1">
    <brk id="5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6"/>
  <sheetViews>
    <sheetView view="pageBreakPreview" zoomScale="85" zoomScaleNormal="85" zoomScaleSheetLayoutView="85" zoomScalePageLayoutView="0" workbookViewId="0" topLeftCell="A67">
      <selection activeCell="I89" sqref="I89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311" t="s">
        <v>297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5">
      <c r="A3" s="319" t="s">
        <v>228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1" ht="12.75">
      <c r="A4" s="15"/>
      <c r="B4" s="210" t="s">
        <v>53</v>
      </c>
      <c r="C4" s="210"/>
      <c r="D4" s="209"/>
      <c r="E4" s="209"/>
      <c r="F4" s="209"/>
      <c r="G4" s="209"/>
      <c r="H4" s="209"/>
      <c r="I4" s="209"/>
      <c r="J4" s="209"/>
      <c r="K4" s="209"/>
    </row>
    <row r="5" spans="1:12" ht="12.75">
      <c r="A5" s="103" t="s">
        <v>54</v>
      </c>
      <c r="B5" s="6" t="s">
        <v>55</v>
      </c>
      <c r="C5" s="288" t="s">
        <v>229</v>
      </c>
      <c r="D5" s="289"/>
      <c r="E5" s="320" t="s">
        <v>230</v>
      </c>
      <c r="F5" s="321"/>
      <c r="G5" s="322"/>
      <c r="H5" s="287" t="s">
        <v>231</v>
      </c>
      <c r="I5" s="289"/>
      <c r="J5" s="287" t="s">
        <v>232</v>
      </c>
      <c r="K5" s="289"/>
      <c r="L5" s="6" t="s">
        <v>233</v>
      </c>
    </row>
    <row r="6" spans="1:12" ht="12.75">
      <c r="A6" s="125"/>
      <c r="B6" s="7"/>
      <c r="C6" s="19"/>
      <c r="D6" s="22"/>
      <c r="E6" s="211"/>
      <c r="F6" s="212"/>
      <c r="G6" s="213"/>
      <c r="H6" s="111"/>
      <c r="I6" s="22"/>
      <c r="J6" s="323" t="s">
        <v>202</v>
      </c>
      <c r="K6" s="324"/>
      <c r="L6" s="7" t="s">
        <v>234</v>
      </c>
    </row>
    <row r="7" spans="1:12" ht="12.75">
      <c r="A7" s="125"/>
      <c r="B7" s="7"/>
      <c r="C7" s="19"/>
      <c r="D7" s="22"/>
      <c r="E7" s="211"/>
      <c r="F7" s="212"/>
      <c r="G7" s="213"/>
      <c r="H7" s="111"/>
      <c r="I7" s="22"/>
      <c r="J7" s="111"/>
      <c r="K7" s="22"/>
      <c r="L7" s="7" t="s">
        <v>235</v>
      </c>
    </row>
    <row r="8" spans="1:12" ht="12.75">
      <c r="A8" s="125"/>
      <c r="B8" s="7"/>
      <c r="C8" s="19"/>
      <c r="D8" s="22"/>
      <c r="E8" s="211"/>
      <c r="F8" s="212"/>
      <c r="G8" s="213"/>
      <c r="H8" s="111"/>
      <c r="I8" s="22"/>
      <c r="J8" s="111"/>
      <c r="K8" s="22"/>
      <c r="L8" s="7" t="s">
        <v>236</v>
      </c>
    </row>
    <row r="9" spans="1:12" ht="12.75">
      <c r="A9" s="125"/>
      <c r="B9" s="3"/>
      <c r="C9" s="1"/>
      <c r="D9" s="18"/>
      <c r="E9" s="105"/>
      <c r="F9" s="214"/>
      <c r="G9" s="215"/>
      <c r="H9" s="105"/>
      <c r="I9" s="215"/>
      <c r="J9" s="105"/>
      <c r="K9" s="215"/>
      <c r="L9" s="7" t="s">
        <v>237</v>
      </c>
    </row>
    <row r="10" spans="1:12" ht="12.75">
      <c r="A10" s="125"/>
      <c r="B10" s="3"/>
      <c r="C10" s="214"/>
      <c r="D10" s="215"/>
      <c r="E10" s="105"/>
      <c r="F10" s="214"/>
      <c r="G10" s="215"/>
      <c r="H10" s="105"/>
      <c r="I10" s="215"/>
      <c r="J10" s="105"/>
      <c r="K10" s="215"/>
      <c r="L10" s="7" t="s">
        <v>238</v>
      </c>
    </row>
    <row r="11" spans="1:12" ht="12.75">
      <c r="A11" s="125"/>
      <c r="B11" s="3"/>
      <c r="C11" s="214"/>
      <c r="D11" s="215"/>
      <c r="E11" s="105"/>
      <c r="F11" s="214"/>
      <c r="G11" s="215"/>
      <c r="H11" s="105"/>
      <c r="I11" s="215"/>
      <c r="J11" s="105"/>
      <c r="K11" s="215"/>
      <c r="L11" s="7" t="s">
        <v>239</v>
      </c>
    </row>
    <row r="12" spans="1:12" ht="12.75">
      <c r="A12" s="125"/>
      <c r="B12" s="3"/>
      <c r="C12" s="214"/>
      <c r="D12" s="215"/>
      <c r="E12" s="105"/>
      <c r="F12" s="214"/>
      <c r="G12" s="215"/>
      <c r="H12" s="105"/>
      <c r="I12" s="215"/>
      <c r="J12" s="105"/>
      <c r="K12" s="215"/>
      <c r="L12" s="7" t="s">
        <v>240</v>
      </c>
    </row>
    <row r="13" spans="1:12" ht="12.75">
      <c r="A13" s="114"/>
      <c r="B13" s="39"/>
      <c r="C13" s="195" t="s">
        <v>241</v>
      </c>
      <c r="D13" s="195" t="s">
        <v>130</v>
      </c>
      <c r="E13" s="195" t="s">
        <v>242</v>
      </c>
      <c r="F13" s="195" t="s">
        <v>111</v>
      </c>
      <c r="G13" s="195" t="s">
        <v>243</v>
      </c>
      <c r="H13" s="195" t="s">
        <v>241</v>
      </c>
      <c r="I13" s="195" t="s">
        <v>244</v>
      </c>
      <c r="J13" s="195" t="s">
        <v>241</v>
      </c>
      <c r="K13" s="195" t="s">
        <v>244</v>
      </c>
      <c r="L13" s="38"/>
    </row>
    <row r="14" spans="1:12" ht="12.75">
      <c r="A14" s="114"/>
      <c r="B14" s="39"/>
      <c r="C14" s="216" t="s">
        <v>9</v>
      </c>
      <c r="D14" s="216" t="s">
        <v>131</v>
      </c>
      <c r="E14" s="216"/>
      <c r="F14" s="216" t="s">
        <v>245</v>
      </c>
      <c r="G14" s="216" t="s">
        <v>131</v>
      </c>
      <c r="H14" s="216" t="s">
        <v>212</v>
      </c>
      <c r="I14" s="216" t="s">
        <v>246</v>
      </c>
      <c r="J14" s="216" t="s">
        <v>247</v>
      </c>
      <c r="K14" s="216" t="s">
        <v>246</v>
      </c>
      <c r="L14" s="40"/>
    </row>
    <row r="15" spans="1:12" ht="12.75">
      <c r="A15" s="114"/>
      <c r="B15" s="39"/>
      <c r="C15" s="216"/>
      <c r="D15" s="216" t="s">
        <v>248</v>
      </c>
      <c r="E15" s="216"/>
      <c r="F15" s="216"/>
      <c r="G15" s="216" t="s">
        <v>248</v>
      </c>
      <c r="H15" s="216" t="s">
        <v>249</v>
      </c>
      <c r="I15" s="216" t="s">
        <v>250</v>
      </c>
      <c r="J15" s="216" t="s">
        <v>251</v>
      </c>
      <c r="K15" s="216" t="s">
        <v>252</v>
      </c>
      <c r="L15" s="40"/>
    </row>
    <row r="16" spans="1:12" ht="12.75">
      <c r="A16" s="114"/>
      <c r="B16" s="39"/>
      <c r="C16" s="72"/>
      <c r="D16" s="72"/>
      <c r="E16" s="72"/>
      <c r="F16" s="72"/>
      <c r="G16" s="216" t="s">
        <v>253</v>
      </c>
      <c r="H16" s="216"/>
      <c r="I16" s="216" t="s">
        <v>254</v>
      </c>
      <c r="J16" s="216" t="s">
        <v>249</v>
      </c>
      <c r="K16" s="216" t="s">
        <v>143</v>
      </c>
      <c r="L16" s="40"/>
    </row>
    <row r="17" spans="1:12" ht="12.75">
      <c r="A17" s="114"/>
      <c r="B17" s="39"/>
      <c r="C17" s="72"/>
      <c r="D17" s="72"/>
      <c r="E17" s="72"/>
      <c r="F17" s="72"/>
      <c r="G17" s="216" t="s">
        <v>255</v>
      </c>
      <c r="H17" s="216"/>
      <c r="I17" s="216" t="s">
        <v>256</v>
      </c>
      <c r="J17" s="72"/>
      <c r="K17" s="216" t="s">
        <v>254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3" t="s">
        <v>256</v>
      </c>
      <c r="L18" s="217"/>
    </row>
    <row r="19" spans="1:12" ht="12.75">
      <c r="A19" s="109" t="s">
        <v>122</v>
      </c>
      <c r="B19" s="109" t="s">
        <v>123</v>
      </c>
      <c r="C19" s="194" t="s">
        <v>124</v>
      </c>
      <c r="D19" s="194" t="s">
        <v>125</v>
      </c>
      <c r="E19" s="194" t="s">
        <v>126</v>
      </c>
      <c r="F19" s="194" t="s">
        <v>127</v>
      </c>
      <c r="G19" s="194" t="s">
        <v>128</v>
      </c>
      <c r="H19" s="194" t="s">
        <v>129</v>
      </c>
      <c r="I19" s="194" t="s">
        <v>257</v>
      </c>
      <c r="J19" s="194" t="s">
        <v>258</v>
      </c>
      <c r="K19" s="194" t="s">
        <v>259</v>
      </c>
      <c r="L19" s="109" t="s">
        <v>260</v>
      </c>
    </row>
    <row r="20" spans="1:12" ht="12.75">
      <c r="A20" s="16">
        <v>1</v>
      </c>
      <c r="B20" s="218" t="s">
        <v>96</v>
      </c>
      <c r="C20" s="4">
        <v>359884870</v>
      </c>
      <c r="D20" s="219">
        <f>C20*100/573780370</f>
        <v>62.7217117936607</v>
      </c>
      <c r="E20" s="135">
        <v>0</v>
      </c>
      <c r="F20" s="219">
        <v>0</v>
      </c>
      <c r="G20" s="219">
        <v>0</v>
      </c>
      <c r="H20" s="26">
        <v>0</v>
      </c>
      <c r="I20" s="26">
        <v>0</v>
      </c>
      <c r="J20" s="26">
        <v>0</v>
      </c>
      <c r="K20" s="26">
        <v>0</v>
      </c>
      <c r="L20" s="204">
        <f>D20</f>
        <v>62.7217117936607</v>
      </c>
    </row>
    <row r="21" spans="1:12" ht="12.75">
      <c r="A21" s="12"/>
      <c r="B21" s="13" t="s">
        <v>57</v>
      </c>
      <c r="C21" s="13">
        <f>SUM(C20:C20)</f>
        <v>359884870</v>
      </c>
      <c r="D21" s="29">
        <f>SUM(D20:D20)</f>
        <v>62.7217117936607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62.7217117936607</v>
      </c>
    </row>
    <row r="22" spans="1:12" ht="12.75">
      <c r="A22" s="214"/>
      <c r="B22" s="1" t="s">
        <v>261</v>
      </c>
      <c r="C22" s="1"/>
      <c r="D22" s="1"/>
      <c r="E22" s="1"/>
      <c r="F22" s="1"/>
      <c r="G22" s="1"/>
      <c r="H22" s="1"/>
      <c r="I22" s="1"/>
      <c r="J22" s="1"/>
      <c r="K22" s="1"/>
      <c r="L22" s="202"/>
    </row>
    <row r="23" spans="1:12" ht="12.75">
      <c r="A23" s="2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25" t="s">
        <v>262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</row>
    <row r="25" spans="1:12" ht="12.75">
      <c r="A25" s="325" t="s">
        <v>263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</row>
    <row r="26" spans="1:12" ht="12.75">
      <c r="A26" s="20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2" t="s">
        <v>55</v>
      </c>
      <c r="C27" s="38" t="s">
        <v>1</v>
      </c>
      <c r="D27" s="326" t="s">
        <v>264</v>
      </c>
      <c r="E27" s="327"/>
      <c r="F27" s="326" t="s">
        <v>265</v>
      </c>
      <c r="G27" s="328"/>
      <c r="H27" s="329"/>
      <c r="I27" s="326" t="s">
        <v>266</v>
      </c>
      <c r="J27" s="328"/>
      <c r="K27" s="328"/>
      <c r="L27" s="38" t="s">
        <v>233</v>
      </c>
    </row>
    <row r="28" spans="1:12" ht="12.75">
      <c r="A28" s="39"/>
      <c r="B28" s="113"/>
      <c r="C28" s="40" t="s">
        <v>56</v>
      </c>
      <c r="D28" s="330" t="s">
        <v>60</v>
      </c>
      <c r="E28" s="331"/>
      <c r="F28" s="326" t="s">
        <v>267</v>
      </c>
      <c r="G28" s="327"/>
      <c r="H28" s="221" t="s">
        <v>244</v>
      </c>
      <c r="I28" s="326" t="s">
        <v>268</v>
      </c>
      <c r="J28" s="328"/>
      <c r="K28" s="112" t="s">
        <v>269</v>
      </c>
      <c r="L28" s="40" t="s">
        <v>234</v>
      </c>
    </row>
    <row r="29" spans="1:12" ht="12.75">
      <c r="A29" s="39"/>
      <c r="B29" s="113"/>
      <c r="C29" s="40" t="s">
        <v>249</v>
      </c>
      <c r="D29" s="330" t="s">
        <v>14</v>
      </c>
      <c r="E29" s="331"/>
      <c r="F29" s="330" t="s">
        <v>249</v>
      </c>
      <c r="G29" s="332"/>
      <c r="H29" s="222" t="s">
        <v>270</v>
      </c>
      <c r="I29" s="330" t="s">
        <v>271</v>
      </c>
      <c r="J29" s="331"/>
      <c r="K29" s="113" t="s">
        <v>246</v>
      </c>
      <c r="L29" s="40" t="s">
        <v>235</v>
      </c>
    </row>
    <row r="30" spans="1:12" ht="12.75">
      <c r="A30" s="39"/>
      <c r="B30" s="113"/>
      <c r="C30" s="40"/>
      <c r="D30" s="330" t="s">
        <v>272</v>
      </c>
      <c r="E30" s="331"/>
      <c r="F30" s="125"/>
      <c r="G30" s="156"/>
      <c r="H30" s="222" t="s">
        <v>241</v>
      </c>
      <c r="I30" s="223"/>
      <c r="J30" s="224"/>
      <c r="K30" s="113" t="s">
        <v>273</v>
      </c>
      <c r="L30" s="40" t="s">
        <v>217</v>
      </c>
    </row>
    <row r="31" spans="1:12" ht="12.75">
      <c r="A31" s="39"/>
      <c r="B31" s="114"/>
      <c r="C31" s="39"/>
      <c r="D31" s="330" t="s">
        <v>248</v>
      </c>
      <c r="E31" s="331"/>
      <c r="F31" s="125"/>
      <c r="G31" s="192"/>
      <c r="H31" s="222" t="s">
        <v>274</v>
      </c>
      <c r="I31" s="223"/>
      <c r="J31" s="224"/>
      <c r="K31" s="113" t="s">
        <v>275</v>
      </c>
      <c r="L31" s="40" t="s">
        <v>276</v>
      </c>
    </row>
    <row r="32" spans="1:12" ht="12.75">
      <c r="A32" s="39"/>
      <c r="B32" s="114"/>
      <c r="C32" s="39"/>
      <c r="D32" s="330" t="s">
        <v>277</v>
      </c>
      <c r="E32" s="331"/>
      <c r="F32" s="125"/>
      <c r="G32" s="192"/>
      <c r="H32" s="222" t="s">
        <v>278</v>
      </c>
      <c r="I32" s="223"/>
      <c r="J32" s="224"/>
      <c r="K32" s="113" t="s">
        <v>279</v>
      </c>
      <c r="L32" s="40" t="s">
        <v>239</v>
      </c>
    </row>
    <row r="33" spans="1:12" ht="12.75">
      <c r="A33" s="39"/>
      <c r="B33" s="114"/>
      <c r="C33" s="39"/>
      <c r="D33" s="330" t="s">
        <v>280</v>
      </c>
      <c r="E33" s="331"/>
      <c r="F33" s="125"/>
      <c r="G33" s="192"/>
      <c r="H33" s="222" t="s">
        <v>256</v>
      </c>
      <c r="I33" s="225"/>
      <c r="J33" s="224"/>
      <c r="K33" s="113" t="s">
        <v>256</v>
      </c>
      <c r="L33" s="40" t="s">
        <v>240</v>
      </c>
    </row>
    <row r="34" spans="1:12" ht="12.75">
      <c r="A34" s="39"/>
      <c r="B34" s="43"/>
      <c r="C34" s="41"/>
      <c r="D34" s="333" t="s">
        <v>281</v>
      </c>
      <c r="E34" s="334"/>
      <c r="F34" s="43"/>
      <c r="G34" s="44"/>
      <c r="H34" s="11"/>
      <c r="I34" s="226"/>
      <c r="J34" s="227"/>
      <c r="K34" s="101"/>
      <c r="L34" s="217"/>
    </row>
    <row r="35" spans="1:12" ht="12.75">
      <c r="A35" s="53">
        <v>1</v>
      </c>
      <c r="B35" s="228" t="s">
        <v>97</v>
      </c>
      <c r="C35" s="207">
        <v>77562768</v>
      </c>
      <c r="D35" s="335">
        <f>C35*100/573780370</f>
        <v>13.517849695694538</v>
      </c>
      <c r="E35" s="336"/>
      <c r="F35" s="43"/>
      <c r="G35" s="44"/>
      <c r="H35" s="11"/>
      <c r="I35" s="226"/>
      <c r="J35" s="227"/>
      <c r="K35" s="101"/>
      <c r="L35" s="183">
        <f>D35</f>
        <v>13.517849695694538</v>
      </c>
    </row>
    <row r="36" spans="1:12" ht="12.75">
      <c r="A36" s="53">
        <v>2</v>
      </c>
      <c r="B36" s="228" t="s">
        <v>191</v>
      </c>
      <c r="C36" s="4">
        <v>24404645</v>
      </c>
      <c r="D36" s="335">
        <f>C36*100/573780370</f>
        <v>4.2533077595526665</v>
      </c>
      <c r="E36" s="336"/>
      <c r="F36" s="43"/>
      <c r="G36" s="44"/>
      <c r="H36" s="11"/>
      <c r="I36" s="226"/>
      <c r="J36" s="227"/>
      <c r="K36" s="101"/>
      <c r="L36" s="183">
        <f>D36</f>
        <v>4.2533077595526665</v>
      </c>
    </row>
    <row r="37" spans="1:12" ht="12.75">
      <c r="A37" s="12"/>
      <c r="B37" s="229" t="s">
        <v>282</v>
      </c>
      <c r="C37" s="28">
        <f>SUM(C35:C36)</f>
        <v>101967413</v>
      </c>
      <c r="D37" s="337">
        <f>SUM(D35:E36)</f>
        <v>17.771157455247206</v>
      </c>
      <c r="E37" s="337"/>
      <c r="F37" s="338"/>
      <c r="G37" s="338"/>
      <c r="H37" s="28"/>
      <c r="I37" s="338"/>
      <c r="J37" s="338"/>
      <c r="K37" s="28"/>
      <c r="L37" s="208">
        <f>D37</f>
        <v>17.771157455247206</v>
      </c>
    </row>
    <row r="38" spans="1:12" ht="12.75">
      <c r="A38" s="1"/>
      <c r="B38" s="235"/>
      <c r="C38" s="230"/>
      <c r="D38" s="232"/>
      <c r="E38" s="232"/>
      <c r="F38" s="231"/>
      <c r="G38" s="231"/>
      <c r="H38" s="230"/>
      <c r="I38" s="231"/>
      <c r="J38" s="231"/>
      <c r="K38" s="230"/>
      <c r="L38" s="164"/>
    </row>
    <row r="39" spans="1:12" ht="12.75">
      <c r="A39" s="1"/>
      <c r="B39" s="235"/>
      <c r="C39" s="230"/>
      <c r="D39" s="232"/>
      <c r="E39" s="232"/>
      <c r="F39" s="231"/>
      <c r="G39" s="231"/>
      <c r="H39" s="230"/>
      <c r="I39" s="231"/>
      <c r="J39" s="231"/>
      <c r="K39" s="230"/>
      <c r="L39" s="164"/>
    </row>
    <row r="40" spans="1:12" ht="12.75">
      <c r="A40" s="1"/>
      <c r="B40" s="235"/>
      <c r="C40" s="230"/>
      <c r="D40" s="232"/>
      <c r="E40" s="232"/>
      <c r="F40" s="231"/>
      <c r="G40" s="231"/>
      <c r="H40" s="230"/>
      <c r="I40" s="231"/>
      <c r="J40" s="231"/>
      <c r="K40" s="230"/>
      <c r="L40" s="164"/>
    </row>
    <row r="41" spans="1:12" ht="12.75">
      <c r="A41" s="1"/>
      <c r="B41" s="235"/>
      <c r="C41" s="230"/>
      <c r="D41" s="232"/>
      <c r="E41" s="232"/>
      <c r="F41" s="231"/>
      <c r="G41" s="231"/>
      <c r="H41" s="230"/>
      <c r="I41" s="231"/>
      <c r="J41" s="231"/>
      <c r="K41" s="230"/>
      <c r="L41" s="164"/>
    </row>
    <row r="42" spans="1:12" ht="12.75">
      <c r="A42" s="1"/>
      <c r="B42" s="235"/>
      <c r="C42" s="230"/>
      <c r="D42" s="232"/>
      <c r="E42" s="232"/>
      <c r="F42" s="231"/>
      <c r="G42" s="231"/>
      <c r="H42" s="230"/>
      <c r="I42" s="231"/>
      <c r="J42" s="231"/>
      <c r="K42" s="230"/>
      <c r="L42" s="164"/>
    </row>
    <row r="43" spans="1:12" ht="12.75">
      <c r="A43" s="1"/>
      <c r="B43" s="235"/>
      <c r="C43" s="230"/>
      <c r="D43" s="232"/>
      <c r="E43" s="232"/>
      <c r="F43" s="231"/>
      <c r="G43" s="231"/>
      <c r="H43" s="230"/>
      <c r="I43" s="231"/>
      <c r="J43" s="231"/>
      <c r="K43" s="230"/>
      <c r="L43" s="164"/>
    </row>
    <row r="44" spans="1:12" ht="12.75">
      <c r="A44" s="1"/>
      <c r="B44" s="235"/>
      <c r="C44" s="230"/>
      <c r="D44" s="232"/>
      <c r="E44" s="232"/>
      <c r="F44" s="231"/>
      <c r="G44" s="231"/>
      <c r="H44" s="230"/>
      <c r="I44" s="231"/>
      <c r="J44" s="231"/>
      <c r="K44" s="230"/>
      <c r="L44" s="164"/>
    </row>
    <row r="45" spans="1:12" ht="12.75">
      <c r="A45" s="1"/>
      <c r="B45" s="235"/>
      <c r="C45" s="230"/>
      <c r="D45" s="232"/>
      <c r="E45" s="232"/>
      <c r="F45" s="231"/>
      <c r="G45" s="231"/>
      <c r="H45" s="230"/>
      <c r="I45" s="231"/>
      <c r="J45" s="231"/>
      <c r="K45" s="230"/>
      <c r="L45" s="164"/>
    </row>
    <row r="46" spans="1:12" ht="12.75">
      <c r="A46" s="1"/>
      <c r="B46" s="235"/>
      <c r="C46" s="230"/>
      <c r="D46" s="232"/>
      <c r="E46" s="232"/>
      <c r="F46" s="231"/>
      <c r="G46" s="231"/>
      <c r="H46" s="230"/>
      <c r="I46" s="231"/>
      <c r="J46" s="231"/>
      <c r="K46" s="230"/>
      <c r="L46" s="164"/>
    </row>
    <row r="47" spans="1:12" ht="12.75">
      <c r="A47" s="1"/>
      <c r="B47" s="235"/>
      <c r="C47" s="230"/>
      <c r="D47" s="232"/>
      <c r="E47" s="232"/>
      <c r="F47" s="231"/>
      <c r="G47" s="231"/>
      <c r="H47" s="230"/>
      <c r="I47" s="231"/>
      <c r="J47" s="231"/>
      <c r="K47" s="230"/>
      <c r="L47" s="164"/>
    </row>
    <row r="48" spans="1:12" ht="12.75">
      <c r="A48" s="1"/>
      <c r="B48" s="235"/>
      <c r="C48" s="230"/>
      <c r="D48" s="232"/>
      <c r="E48" s="232"/>
      <c r="F48" s="231"/>
      <c r="G48" s="231"/>
      <c r="H48" s="230"/>
      <c r="I48" s="231"/>
      <c r="J48" s="231"/>
      <c r="K48" s="230"/>
      <c r="L48" s="164"/>
    </row>
    <row r="49" spans="1:12" ht="12.75">
      <c r="A49" s="1"/>
      <c r="B49" s="132"/>
      <c r="C49" s="230"/>
      <c r="D49" s="339"/>
      <c r="E49" s="339"/>
      <c r="F49" s="230"/>
      <c r="G49" s="230"/>
      <c r="H49" s="230"/>
      <c r="I49" s="230"/>
      <c r="J49" s="230"/>
      <c r="K49" s="230"/>
      <c r="L49" s="232"/>
    </row>
    <row r="50" spans="1:12" ht="12.75">
      <c r="A50" s="1"/>
      <c r="B50" s="132"/>
      <c r="C50" s="230"/>
      <c r="D50" s="231"/>
      <c r="E50" s="231"/>
      <c r="F50" s="230"/>
      <c r="G50" s="230"/>
      <c r="H50" s="230"/>
      <c r="I50" s="230"/>
      <c r="J50" s="230"/>
      <c r="K50" s="230"/>
      <c r="L50" s="232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2"/>
    </row>
    <row r="52" spans="1:12" ht="15">
      <c r="A52" s="325" t="s">
        <v>283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</row>
    <row r="53" spans="1:12" ht="12.75">
      <c r="A53" s="325" t="s">
        <v>284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2"/>
    </row>
    <row r="55" spans="1:12" ht="12.75">
      <c r="A55" s="37" t="s">
        <v>54</v>
      </c>
      <c r="B55" s="38" t="s">
        <v>285</v>
      </c>
      <c r="C55" s="38" t="s">
        <v>1</v>
      </c>
      <c r="D55" s="326" t="s">
        <v>264</v>
      </c>
      <c r="E55" s="327"/>
      <c r="F55" s="326" t="s">
        <v>265</v>
      </c>
      <c r="G55" s="328"/>
      <c r="H55" s="329"/>
      <c r="I55" s="326" t="s">
        <v>266</v>
      </c>
      <c r="J55" s="328"/>
      <c r="K55" s="327"/>
      <c r="L55" s="38" t="s">
        <v>286</v>
      </c>
    </row>
    <row r="56" spans="1:12" ht="12.75">
      <c r="A56" s="39"/>
      <c r="B56" s="40" t="s">
        <v>287</v>
      </c>
      <c r="C56" s="40" t="s">
        <v>56</v>
      </c>
      <c r="D56" s="330" t="s">
        <v>60</v>
      </c>
      <c r="E56" s="332"/>
      <c r="F56" s="326" t="s">
        <v>267</v>
      </c>
      <c r="G56" s="327"/>
      <c r="H56" s="220" t="s">
        <v>244</v>
      </c>
      <c r="I56" s="326" t="s">
        <v>268</v>
      </c>
      <c r="J56" s="328"/>
      <c r="K56" s="38" t="s">
        <v>269</v>
      </c>
      <c r="L56" s="40" t="s">
        <v>288</v>
      </c>
    </row>
    <row r="57" spans="1:12" ht="12.75">
      <c r="A57" s="39"/>
      <c r="B57" s="40" t="s">
        <v>289</v>
      </c>
      <c r="C57" s="40"/>
      <c r="D57" s="330" t="s">
        <v>14</v>
      </c>
      <c r="E57" s="332"/>
      <c r="F57" s="330" t="s">
        <v>249</v>
      </c>
      <c r="G57" s="332"/>
      <c r="H57" s="156" t="s">
        <v>270</v>
      </c>
      <c r="I57" s="330" t="s">
        <v>271</v>
      </c>
      <c r="J57" s="331"/>
      <c r="K57" s="40" t="s">
        <v>246</v>
      </c>
      <c r="L57" s="40" t="s">
        <v>290</v>
      </c>
    </row>
    <row r="58" spans="1:12" ht="12.75">
      <c r="A58" s="39"/>
      <c r="B58" s="40"/>
      <c r="C58" s="40"/>
      <c r="D58" s="330" t="s">
        <v>272</v>
      </c>
      <c r="E58" s="332"/>
      <c r="F58" s="125"/>
      <c r="G58" s="156"/>
      <c r="H58" s="156" t="s">
        <v>241</v>
      </c>
      <c r="I58" s="223"/>
      <c r="J58" s="224"/>
      <c r="K58" s="40" t="s">
        <v>273</v>
      </c>
      <c r="L58" s="40" t="s">
        <v>236</v>
      </c>
    </row>
    <row r="59" spans="1:12" ht="12.75">
      <c r="A59" s="39"/>
      <c r="B59" s="39"/>
      <c r="C59" s="39"/>
      <c r="D59" s="330" t="s">
        <v>248</v>
      </c>
      <c r="E59" s="332"/>
      <c r="F59" s="125"/>
      <c r="G59" s="192"/>
      <c r="H59" s="156" t="s">
        <v>274</v>
      </c>
      <c r="I59" s="223"/>
      <c r="J59" s="224"/>
      <c r="K59" s="40" t="s">
        <v>275</v>
      </c>
      <c r="L59" s="40" t="s">
        <v>237</v>
      </c>
    </row>
    <row r="60" spans="1:12" ht="12.75">
      <c r="A60" s="39"/>
      <c r="B60" s="39"/>
      <c r="C60" s="39"/>
      <c r="D60" s="330" t="s">
        <v>277</v>
      </c>
      <c r="E60" s="332"/>
      <c r="F60" s="125"/>
      <c r="G60" s="192"/>
      <c r="H60" s="156" t="s">
        <v>278</v>
      </c>
      <c r="I60" s="223"/>
      <c r="J60" s="224"/>
      <c r="K60" s="40" t="s">
        <v>279</v>
      </c>
      <c r="L60" s="40" t="s">
        <v>291</v>
      </c>
    </row>
    <row r="61" spans="1:12" ht="12.75">
      <c r="A61" s="39"/>
      <c r="B61" s="39"/>
      <c r="C61" s="39"/>
      <c r="D61" s="330" t="s">
        <v>280</v>
      </c>
      <c r="E61" s="332"/>
      <c r="F61" s="125"/>
      <c r="G61" s="192"/>
      <c r="H61" s="156" t="s">
        <v>256</v>
      </c>
      <c r="I61" s="225"/>
      <c r="J61" s="224"/>
      <c r="K61" s="40" t="s">
        <v>256</v>
      </c>
      <c r="L61" s="40" t="s">
        <v>292</v>
      </c>
    </row>
    <row r="62" spans="1:12" ht="12.75">
      <c r="A62" s="41"/>
      <c r="B62" s="41"/>
      <c r="C62" s="41"/>
      <c r="D62" s="333" t="s">
        <v>281</v>
      </c>
      <c r="E62" s="340"/>
      <c r="F62" s="43"/>
      <c r="G62" s="44"/>
      <c r="H62" s="5"/>
      <c r="I62" s="226"/>
      <c r="J62" s="227"/>
      <c r="K62" s="4"/>
      <c r="L62" s="217" t="s">
        <v>293</v>
      </c>
    </row>
    <row r="63" spans="1:12" ht="12.75">
      <c r="A63" s="53">
        <v>1</v>
      </c>
      <c r="B63" s="228" t="s">
        <v>97</v>
      </c>
      <c r="C63" s="207">
        <v>77562768</v>
      </c>
      <c r="D63" s="335">
        <f>C63*100/573780370</f>
        <v>13.517849695694538</v>
      </c>
      <c r="E63" s="336"/>
      <c r="F63" s="43"/>
      <c r="G63" s="44"/>
      <c r="H63" s="11"/>
      <c r="I63" s="226"/>
      <c r="J63" s="227"/>
      <c r="K63" s="101"/>
      <c r="L63" s="183">
        <f>D63</f>
        <v>13.517849695694538</v>
      </c>
    </row>
    <row r="64" spans="1:12" ht="12.75">
      <c r="A64" s="12"/>
      <c r="B64" s="229" t="s">
        <v>282</v>
      </c>
      <c r="C64" s="28">
        <f>SUM(C63:C63)</f>
        <v>77562768</v>
      </c>
      <c r="D64" s="337">
        <f>SUM(D63:E63)</f>
        <v>13.517849695694538</v>
      </c>
      <c r="E64" s="337"/>
      <c r="F64" s="338"/>
      <c r="G64" s="338"/>
      <c r="H64" s="28"/>
      <c r="I64" s="338"/>
      <c r="J64" s="338"/>
      <c r="K64" s="28"/>
      <c r="L64" s="208">
        <f>D64</f>
        <v>13.517849695694538</v>
      </c>
    </row>
    <row r="65" spans="1:12" ht="12.75">
      <c r="A65" s="127"/>
      <c r="B65" s="102"/>
      <c r="C65" s="147"/>
      <c r="D65" s="341"/>
      <c r="E65" s="342"/>
      <c r="F65" s="341"/>
      <c r="G65" s="342"/>
      <c r="H65" s="127"/>
      <c r="I65" s="341"/>
      <c r="J65" s="342"/>
      <c r="K65" s="12"/>
      <c r="L65" s="205"/>
    </row>
    <row r="66" spans="1:12" ht="12.75">
      <c r="A66" s="1"/>
      <c r="B66" s="132"/>
      <c r="C66" s="1"/>
      <c r="D66" s="19"/>
      <c r="E66" s="19"/>
      <c r="F66" s="19"/>
      <c r="G66" s="19"/>
      <c r="H66" s="19"/>
      <c r="I66" s="19"/>
      <c r="J66" s="19"/>
      <c r="K66" s="1"/>
      <c r="L66" s="202"/>
    </row>
    <row r="67" spans="1:12" ht="12.75">
      <c r="A67" s="1"/>
      <c r="B67" s="132"/>
      <c r="C67" s="1"/>
      <c r="D67" s="19"/>
      <c r="E67" s="19"/>
      <c r="F67" s="19"/>
      <c r="G67" s="19"/>
      <c r="H67" s="19"/>
      <c r="I67" s="19"/>
      <c r="J67" s="19"/>
      <c r="K67" s="1"/>
      <c r="L67" s="202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02"/>
    </row>
    <row r="69" spans="1:12" ht="18">
      <c r="A69" s="132" t="s">
        <v>58</v>
      </c>
      <c r="B69" s="8"/>
      <c r="C69" s="8"/>
      <c r="D69" s="8"/>
      <c r="E69" s="117"/>
      <c r="F69" s="117"/>
      <c r="G69" s="117"/>
      <c r="H69" s="117"/>
      <c r="I69" s="117"/>
      <c r="J69" s="117"/>
      <c r="K69" s="117"/>
      <c r="L69" s="11"/>
    </row>
    <row r="70" spans="1:12" ht="12.75">
      <c r="A70" s="2" t="s">
        <v>54</v>
      </c>
      <c r="B70" s="288" t="s">
        <v>294</v>
      </c>
      <c r="C70" s="288"/>
      <c r="D70" s="289"/>
      <c r="E70" s="287" t="s">
        <v>2</v>
      </c>
      <c r="F70" s="288"/>
      <c r="G70" s="288"/>
      <c r="H70" s="287" t="s">
        <v>1</v>
      </c>
      <c r="I70" s="289"/>
      <c r="J70" s="288" t="s">
        <v>59</v>
      </c>
      <c r="K70" s="288"/>
      <c r="L70" s="289"/>
    </row>
    <row r="71" spans="1:12" ht="12.75">
      <c r="A71" s="3"/>
      <c r="B71" s="343"/>
      <c r="C71" s="343"/>
      <c r="D71" s="324"/>
      <c r="E71" s="323" t="s">
        <v>295</v>
      </c>
      <c r="F71" s="343"/>
      <c r="G71" s="343"/>
      <c r="H71" s="323" t="s">
        <v>78</v>
      </c>
      <c r="I71" s="324"/>
      <c r="J71" s="343" t="s">
        <v>60</v>
      </c>
      <c r="K71" s="343"/>
      <c r="L71" s="324"/>
    </row>
    <row r="72" spans="1:12" ht="12.75">
      <c r="A72" s="3"/>
      <c r="B72" s="233"/>
      <c r="C72" s="1"/>
      <c r="D72" s="22"/>
      <c r="E72" s="323" t="s">
        <v>296</v>
      </c>
      <c r="F72" s="343"/>
      <c r="G72" s="343"/>
      <c r="H72" s="323" t="s">
        <v>56</v>
      </c>
      <c r="I72" s="324"/>
      <c r="J72" s="343" t="s">
        <v>14</v>
      </c>
      <c r="K72" s="343"/>
      <c r="L72" s="324"/>
    </row>
    <row r="73" spans="1:12" ht="12.75">
      <c r="A73" s="3"/>
      <c r="B73" s="132"/>
      <c r="C73" s="1"/>
      <c r="D73" s="22"/>
      <c r="E73" s="111"/>
      <c r="F73" s="19"/>
      <c r="G73" s="19"/>
      <c r="H73" s="111"/>
      <c r="I73" s="22"/>
      <c r="J73" s="343" t="s">
        <v>79</v>
      </c>
      <c r="K73" s="343"/>
      <c r="L73" s="324"/>
    </row>
    <row r="74" spans="1:12" ht="12.75">
      <c r="A74" s="3"/>
      <c r="B74" s="1"/>
      <c r="C74" s="1"/>
      <c r="D74" s="18"/>
      <c r="E74" s="125"/>
      <c r="F74" s="1"/>
      <c r="G74" s="1"/>
      <c r="H74" s="125"/>
      <c r="I74" s="18"/>
      <c r="J74" s="343" t="s">
        <v>61</v>
      </c>
      <c r="K74" s="343"/>
      <c r="L74" s="324"/>
    </row>
    <row r="75" spans="1:12" ht="12.75">
      <c r="A75" s="3"/>
      <c r="B75" s="1"/>
      <c r="C75" s="1"/>
      <c r="D75" s="18"/>
      <c r="E75" s="125"/>
      <c r="F75" s="1"/>
      <c r="G75" s="1"/>
      <c r="H75" s="125"/>
      <c r="I75" s="18"/>
      <c r="J75" s="343" t="s">
        <v>72</v>
      </c>
      <c r="K75" s="343"/>
      <c r="L75" s="324"/>
    </row>
    <row r="76" spans="1:12" ht="12.75">
      <c r="A76" s="3"/>
      <c r="B76" s="11"/>
      <c r="C76" s="11"/>
      <c r="D76" s="5"/>
      <c r="E76" s="101"/>
      <c r="F76" s="11"/>
      <c r="G76" s="11"/>
      <c r="H76" s="101"/>
      <c r="I76" s="5"/>
      <c r="J76" s="344" t="s">
        <v>73</v>
      </c>
      <c r="K76" s="344"/>
      <c r="L76" s="345"/>
    </row>
    <row r="77" spans="1:12" ht="12.75">
      <c r="A77" s="3">
        <v>1</v>
      </c>
      <c r="B77" s="11" t="s">
        <v>298</v>
      </c>
      <c r="C77" s="11"/>
      <c r="D77" s="5"/>
      <c r="E77" s="101"/>
      <c r="F77" s="11" t="s">
        <v>299</v>
      </c>
      <c r="G77" s="11"/>
      <c r="H77" s="348">
        <v>21304870</v>
      </c>
      <c r="I77" s="354"/>
      <c r="J77" s="206"/>
      <c r="K77" s="206"/>
      <c r="L77" s="234"/>
    </row>
    <row r="78" spans="1:12" ht="12.75">
      <c r="A78" s="3">
        <v>2</v>
      </c>
      <c r="B78" s="11" t="s">
        <v>305</v>
      </c>
      <c r="C78" s="11"/>
      <c r="D78" s="5"/>
      <c r="E78" s="237"/>
      <c r="F78" s="206" t="s">
        <v>304</v>
      </c>
      <c r="G78" s="206"/>
      <c r="H78" s="348">
        <v>24862993</v>
      </c>
      <c r="I78" s="354"/>
      <c r="J78" s="206"/>
      <c r="K78" s="206"/>
      <c r="L78" s="234"/>
    </row>
    <row r="79" spans="1:12" ht="12.75">
      <c r="A79" s="3">
        <v>3</v>
      </c>
      <c r="B79" s="11" t="s">
        <v>306</v>
      </c>
      <c r="C79" s="11"/>
      <c r="D79" s="5"/>
      <c r="E79" s="237"/>
      <c r="F79" s="206" t="s">
        <v>304</v>
      </c>
      <c r="G79" s="206"/>
      <c r="H79" s="348">
        <v>624671</v>
      </c>
      <c r="I79" s="354"/>
      <c r="J79" s="206"/>
      <c r="K79" s="206"/>
      <c r="L79" s="234"/>
    </row>
    <row r="80" spans="1:12" ht="12.75">
      <c r="A80" s="3">
        <v>4</v>
      </c>
      <c r="B80" s="11" t="s">
        <v>307</v>
      </c>
      <c r="C80" s="11"/>
      <c r="D80" s="5"/>
      <c r="E80" s="237"/>
      <c r="F80" s="206" t="s">
        <v>304</v>
      </c>
      <c r="G80" s="206"/>
      <c r="H80" s="348">
        <v>800000</v>
      </c>
      <c r="I80" s="354"/>
      <c r="J80" s="206"/>
      <c r="K80" s="206"/>
      <c r="L80" s="234"/>
    </row>
    <row r="81" spans="1:12" ht="12.75">
      <c r="A81" s="3">
        <v>5</v>
      </c>
      <c r="B81" s="11" t="s">
        <v>308</v>
      </c>
      <c r="C81" s="11"/>
      <c r="D81" s="5"/>
      <c r="E81" s="237"/>
      <c r="F81" s="206" t="s">
        <v>304</v>
      </c>
      <c r="G81" s="206"/>
      <c r="H81" s="348">
        <v>200000</v>
      </c>
      <c r="I81" s="354"/>
      <c r="J81" s="206"/>
      <c r="K81" s="206"/>
      <c r="L81" s="234"/>
    </row>
    <row r="82" spans="1:12" ht="12.75">
      <c r="A82" s="3">
        <v>6</v>
      </c>
      <c r="B82" s="11" t="s">
        <v>309</v>
      </c>
      <c r="C82" s="11"/>
      <c r="D82" s="5"/>
      <c r="E82" s="237"/>
      <c r="F82" s="206" t="s">
        <v>304</v>
      </c>
      <c r="G82" s="206"/>
      <c r="H82" s="348">
        <v>141257</v>
      </c>
      <c r="I82" s="354"/>
      <c r="J82" s="206"/>
      <c r="K82" s="206"/>
      <c r="L82" s="234"/>
    </row>
    <row r="83" spans="1:12" ht="12.75">
      <c r="A83" s="3">
        <v>7</v>
      </c>
      <c r="B83" s="11" t="s">
        <v>310</v>
      </c>
      <c r="C83" s="11"/>
      <c r="D83" s="5"/>
      <c r="E83" s="237"/>
      <c r="F83" s="206" t="s">
        <v>304</v>
      </c>
      <c r="G83" s="206"/>
      <c r="H83" s="348">
        <v>176571</v>
      </c>
      <c r="I83" s="354"/>
      <c r="J83" s="206"/>
      <c r="K83" s="206"/>
      <c r="L83" s="234"/>
    </row>
    <row r="84" spans="1:12" ht="12.75">
      <c r="A84" s="3">
        <v>8</v>
      </c>
      <c r="B84" s="11" t="s">
        <v>311</v>
      </c>
      <c r="C84" s="11"/>
      <c r="D84" s="5"/>
      <c r="E84" s="237"/>
      <c r="F84" s="206" t="s">
        <v>304</v>
      </c>
      <c r="G84" s="206"/>
      <c r="H84" s="348">
        <v>158914</v>
      </c>
      <c r="I84" s="354"/>
      <c r="J84" s="206"/>
      <c r="K84" s="206"/>
      <c r="L84" s="234"/>
    </row>
    <row r="85" spans="1:12" ht="12.75">
      <c r="A85" s="3">
        <v>9</v>
      </c>
      <c r="B85" s="11" t="s">
        <v>312</v>
      </c>
      <c r="C85" s="11"/>
      <c r="D85" s="5"/>
      <c r="E85" s="237"/>
      <c r="F85" s="206" t="s">
        <v>304</v>
      </c>
      <c r="G85" s="206"/>
      <c r="H85" s="348">
        <v>335594</v>
      </c>
      <c r="I85" s="354"/>
      <c r="J85" s="206"/>
      <c r="K85" s="206"/>
      <c r="L85" s="234"/>
    </row>
    <row r="86" spans="1:12" ht="12.75">
      <c r="A86" s="12"/>
      <c r="B86" s="346"/>
      <c r="C86" s="346"/>
      <c r="D86" s="347"/>
      <c r="E86" s="348"/>
      <c r="F86" s="349"/>
      <c r="G86" s="349"/>
      <c r="H86" s="350"/>
      <c r="I86" s="351"/>
      <c r="J86" s="352"/>
      <c r="K86" s="352"/>
      <c r="L86" s="353"/>
    </row>
  </sheetData>
  <sheetProtection/>
  <mergeCells count="80">
    <mergeCell ref="H80:I80"/>
    <mergeCell ref="H81:I81"/>
    <mergeCell ref="H82:I82"/>
    <mergeCell ref="H83:I83"/>
    <mergeCell ref="J76:L76"/>
    <mergeCell ref="B86:D86"/>
    <mergeCell ref="E86:G86"/>
    <mergeCell ref="H86:I86"/>
    <mergeCell ref="J86:L86"/>
    <mergeCell ref="H77:I77"/>
    <mergeCell ref="H78:I78"/>
    <mergeCell ref="H79:I79"/>
    <mergeCell ref="H85:I85"/>
    <mergeCell ref="H84:I84"/>
    <mergeCell ref="E72:G72"/>
    <mergeCell ref="H72:I72"/>
    <mergeCell ref="J72:L72"/>
    <mergeCell ref="J73:L73"/>
    <mergeCell ref="J74:L74"/>
    <mergeCell ref="J75:L75"/>
    <mergeCell ref="B70:D70"/>
    <mergeCell ref="E70:G70"/>
    <mergeCell ref="H70:I70"/>
    <mergeCell ref="J70:L70"/>
    <mergeCell ref="B71:D71"/>
    <mergeCell ref="E71:G71"/>
    <mergeCell ref="H71:I71"/>
    <mergeCell ref="J71:L71"/>
    <mergeCell ref="D61:E61"/>
    <mergeCell ref="D62:E62"/>
    <mergeCell ref="D65:E65"/>
    <mergeCell ref="F65:G65"/>
    <mergeCell ref="I65:J65"/>
    <mergeCell ref="D63:E63"/>
    <mergeCell ref="D64:E64"/>
    <mergeCell ref="F64:G64"/>
    <mergeCell ref="I64:J64"/>
    <mergeCell ref="D57:E57"/>
    <mergeCell ref="F57:G57"/>
    <mergeCell ref="I57:J57"/>
    <mergeCell ref="D58:E58"/>
    <mergeCell ref="D59:E59"/>
    <mergeCell ref="D60:E60"/>
    <mergeCell ref="A53:L53"/>
    <mergeCell ref="D55:E55"/>
    <mergeCell ref="F55:H55"/>
    <mergeCell ref="I55:K55"/>
    <mergeCell ref="D56:E56"/>
    <mergeCell ref="F56:G56"/>
    <mergeCell ref="I56:J56"/>
    <mergeCell ref="D36:E36"/>
    <mergeCell ref="D37:E37"/>
    <mergeCell ref="F37:G37"/>
    <mergeCell ref="I37:J37"/>
    <mergeCell ref="D49:E49"/>
    <mergeCell ref="A52:L52"/>
    <mergeCell ref="D30:E30"/>
    <mergeCell ref="D31:E31"/>
    <mergeCell ref="D32:E32"/>
    <mergeCell ref="D33:E33"/>
    <mergeCell ref="D34:E34"/>
    <mergeCell ref="D35:E35"/>
    <mergeCell ref="D28:E28"/>
    <mergeCell ref="F28:G28"/>
    <mergeCell ref="I28:J28"/>
    <mergeCell ref="D29:E29"/>
    <mergeCell ref="F29:G29"/>
    <mergeCell ref="I29:J29"/>
    <mergeCell ref="J6:K6"/>
    <mergeCell ref="A24:L24"/>
    <mergeCell ref="A25:L25"/>
    <mergeCell ref="D27:E27"/>
    <mergeCell ref="F27:H27"/>
    <mergeCell ref="I27:K27"/>
    <mergeCell ref="A2:L2"/>
    <mergeCell ref="A3:L3"/>
    <mergeCell ref="C5:D5"/>
    <mergeCell ref="E5:G5"/>
    <mergeCell ref="H5:I5"/>
    <mergeCell ref="J5:K5"/>
  </mergeCells>
  <printOptions/>
  <pageMargins left="0.24" right="0.14" top="0.83" bottom="0" header="1.47" footer="0.5"/>
  <pageSetup horizontalDpi="600" verticalDpi="600" orientation="landscape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26.8515625" style="0" customWidth="1"/>
  </cols>
  <sheetData>
    <row r="1" spans="2:6" ht="18">
      <c r="B1" s="355" t="s">
        <v>121</v>
      </c>
      <c r="C1" s="355"/>
      <c r="D1" s="355"/>
      <c r="E1" s="355"/>
      <c r="F1" s="355"/>
    </row>
    <row r="2" spans="2:5" ht="18">
      <c r="B2" s="15" t="s">
        <v>62</v>
      </c>
      <c r="C2" s="8"/>
      <c r="D2" s="8"/>
      <c r="E2" s="8"/>
    </row>
    <row r="3" spans="2:6" ht="12.75">
      <c r="B3" s="356"/>
      <c r="C3" s="356"/>
      <c r="D3" s="356"/>
      <c r="E3" s="356"/>
      <c r="F3" s="356"/>
    </row>
    <row r="4" spans="2:6" ht="15">
      <c r="B4" s="23" t="s">
        <v>95</v>
      </c>
      <c r="C4" s="10"/>
      <c r="D4" s="9"/>
      <c r="E4" s="17" t="s">
        <v>302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57" t="s">
        <v>225</v>
      </c>
      <c r="C17" s="357"/>
      <c r="D17" s="357"/>
      <c r="E17" s="357"/>
      <c r="F17" s="357"/>
    </row>
    <row r="18" spans="2:6" ht="12.75">
      <c r="B18" s="358" t="s">
        <v>223</v>
      </c>
      <c r="C18" s="346"/>
      <c r="D18" s="346"/>
      <c r="E18" s="346"/>
      <c r="F18" s="347"/>
    </row>
    <row r="19" spans="2:6" ht="12.75">
      <c r="B19" s="23" t="s">
        <v>94</v>
      </c>
      <c r="C19" s="10"/>
      <c r="D19" s="9"/>
      <c r="E19" s="17" t="s">
        <v>303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sheetProtection/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5" t="s">
        <v>121</v>
      </c>
      <c r="B1" s="355"/>
      <c r="C1" s="355"/>
      <c r="D1" s="355"/>
      <c r="E1" s="355"/>
      <c r="F1" s="355"/>
      <c r="G1" s="355"/>
      <c r="H1" s="355"/>
    </row>
    <row r="2" ht="15">
      <c r="A2" s="120" t="s">
        <v>132</v>
      </c>
    </row>
    <row r="3" spans="1:8" ht="15.75">
      <c r="A3" s="120" t="s">
        <v>133</v>
      </c>
      <c r="B3" s="121"/>
      <c r="C3" s="121"/>
      <c r="D3" s="121"/>
      <c r="E3" s="121"/>
      <c r="F3" s="121"/>
      <c r="G3" s="121"/>
      <c r="H3" s="121"/>
    </row>
    <row r="4" spans="1:8" ht="15.75">
      <c r="A4" s="120" t="s">
        <v>134</v>
      </c>
      <c r="B4" s="121"/>
      <c r="C4" s="121"/>
      <c r="D4" s="121"/>
      <c r="E4" s="121"/>
      <c r="F4" s="121"/>
      <c r="G4" s="121"/>
      <c r="H4" s="121"/>
    </row>
    <row r="5" spans="1:8" ht="15.75">
      <c r="A5" s="121"/>
      <c r="B5" s="121"/>
      <c r="C5" s="121"/>
      <c r="D5" s="121"/>
      <c r="E5" s="121"/>
      <c r="F5" s="121"/>
      <c r="G5" s="121"/>
      <c r="H5" s="121"/>
    </row>
    <row r="6" spans="1:8" ht="12.75">
      <c r="A6" s="122" t="s">
        <v>135</v>
      </c>
      <c r="B6" s="123" t="s">
        <v>136</v>
      </c>
      <c r="C6" s="361" t="s">
        <v>137</v>
      </c>
      <c r="D6" s="362"/>
      <c r="E6" s="362"/>
      <c r="F6" s="124" t="s">
        <v>138</v>
      </c>
      <c r="G6" s="363" t="s">
        <v>139</v>
      </c>
      <c r="H6" s="295"/>
    </row>
    <row r="7" spans="1:8" ht="12.75">
      <c r="A7" s="125" t="s">
        <v>140</v>
      </c>
      <c r="B7" s="3"/>
      <c r="C7" s="323" t="s">
        <v>141</v>
      </c>
      <c r="D7" s="343"/>
      <c r="E7" s="343"/>
      <c r="F7" s="126" t="s">
        <v>142</v>
      </c>
      <c r="G7" s="1"/>
      <c r="H7" s="18"/>
    </row>
    <row r="8" spans="1:8" ht="12.75">
      <c r="A8" s="101"/>
      <c r="B8" s="4"/>
      <c r="C8" s="359" t="s">
        <v>143</v>
      </c>
      <c r="D8" s="344"/>
      <c r="E8" s="344"/>
      <c r="F8" s="126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6"/>
      <c r="G9" s="1" t="s">
        <v>145</v>
      </c>
      <c r="H9" s="18" t="s">
        <v>145</v>
      </c>
    </row>
    <row r="10" spans="1:8" ht="12.75">
      <c r="A10" s="4"/>
      <c r="B10" s="11"/>
      <c r="C10" s="127" t="s">
        <v>146</v>
      </c>
      <c r="D10" s="127" t="s">
        <v>147</v>
      </c>
      <c r="E10" s="127" t="s">
        <v>148</v>
      </c>
      <c r="F10" s="128" t="s">
        <v>149</v>
      </c>
      <c r="G10" s="11" t="s">
        <v>150</v>
      </c>
      <c r="H10" s="5" t="s">
        <v>151</v>
      </c>
    </row>
    <row r="11" spans="1:8" ht="12.75">
      <c r="A11" s="127" t="s">
        <v>122</v>
      </c>
      <c r="B11" s="127" t="s">
        <v>123</v>
      </c>
      <c r="C11" s="127" t="s">
        <v>124</v>
      </c>
      <c r="D11" s="127" t="s">
        <v>125</v>
      </c>
      <c r="E11" s="129" t="s">
        <v>126</v>
      </c>
      <c r="F11" s="130" t="s">
        <v>127</v>
      </c>
      <c r="G11" s="131" t="s">
        <v>128</v>
      </c>
      <c r="H11" s="127" t="s">
        <v>129</v>
      </c>
    </row>
    <row r="12" spans="1:8" ht="12.75">
      <c r="A12" s="104" t="s">
        <v>17</v>
      </c>
      <c r="B12" s="132" t="s">
        <v>152</v>
      </c>
      <c r="C12" s="287"/>
      <c r="D12" s="288"/>
      <c r="E12" s="288"/>
      <c r="F12" s="288"/>
      <c r="G12" s="288"/>
      <c r="H12" s="289"/>
    </row>
    <row r="13" spans="1:8" ht="12.75">
      <c r="A13" s="133" t="s">
        <v>153</v>
      </c>
      <c r="B13" s="13" t="s">
        <v>154</v>
      </c>
      <c r="C13" s="101"/>
      <c r="D13" s="11"/>
      <c r="E13" s="11"/>
      <c r="F13" s="11"/>
      <c r="G13" s="11"/>
      <c r="H13" s="5"/>
    </row>
    <row r="14" spans="1:8" ht="12.75">
      <c r="A14" s="134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4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4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4" t="s">
        <v>159</v>
      </c>
      <c r="B17" s="135" t="s">
        <v>27</v>
      </c>
      <c r="C17" s="12"/>
      <c r="D17" s="12"/>
      <c r="E17" s="12"/>
      <c r="F17" s="12"/>
      <c r="G17" s="12"/>
      <c r="H17" s="12"/>
    </row>
    <row r="18" spans="1:8" ht="12.75">
      <c r="A18" s="136" t="s">
        <v>160</v>
      </c>
      <c r="B18" s="135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7" t="s">
        <v>161</v>
      </c>
      <c r="C19" s="102" t="s">
        <v>119</v>
      </c>
      <c r="D19" s="102" t="s">
        <v>119</v>
      </c>
      <c r="E19" s="102" t="s">
        <v>119</v>
      </c>
      <c r="F19" s="102" t="s">
        <v>119</v>
      </c>
      <c r="G19" s="102" t="s">
        <v>119</v>
      </c>
      <c r="H19" s="102" t="s">
        <v>119</v>
      </c>
    </row>
    <row r="20" spans="1:8" ht="12.75">
      <c r="A20" s="138" t="s">
        <v>162</v>
      </c>
      <c r="B20" s="132" t="s">
        <v>30</v>
      </c>
      <c r="C20" s="1"/>
      <c r="D20" s="1"/>
      <c r="E20" s="1"/>
      <c r="F20" s="1"/>
      <c r="G20" s="1"/>
      <c r="H20" s="18"/>
    </row>
    <row r="21" spans="1:8" ht="12.75">
      <c r="A21" s="134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4" t="s">
        <v>157</v>
      </c>
      <c r="B22" s="139" t="s">
        <v>24</v>
      </c>
      <c r="C22" s="12"/>
      <c r="D22" s="12"/>
      <c r="E22" s="12"/>
      <c r="F22" s="12"/>
      <c r="G22" s="12"/>
      <c r="H22" s="12"/>
    </row>
    <row r="23" spans="1:8" ht="12.75">
      <c r="A23" s="134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4" t="s">
        <v>159</v>
      </c>
      <c r="B24" s="140" t="s">
        <v>33</v>
      </c>
      <c r="C24" s="12"/>
      <c r="D24" s="12"/>
      <c r="E24" s="12"/>
      <c r="F24" s="12"/>
      <c r="G24" s="12"/>
      <c r="H24" s="12"/>
    </row>
    <row r="25" spans="1:8" ht="12.75">
      <c r="A25" s="136"/>
      <c r="B25" s="139" t="s">
        <v>165</v>
      </c>
      <c r="C25" s="102" t="s">
        <v>119</v>
      </c>
      <c r="D25" s="102" t="s">
        <v>119</v>
      </c>
      <c r="E25" s="102" t="s">
        <v>119</v>
      </c>
      <c r="F25" s="102" t="s">
        <v>119</v>
      </c>
      <c r="G25" s="102" t="s">
        <v>119</v>
      </c>
      <c r="H25" s="102" t="s">
        <v>119</v>
      </c>
    </row>
    <row r="26" spans="1:8" ht="12.75">
      <c r="A26" s="2"/>
      <c r="B26" s="141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2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3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4" t="s">
        <v>170</v>
      </c>
      <c r="C29" s="103"/>
      <c r="D29" s="9"/>
      <c r="E29" s="9"/>
      <c r="F29" s="9"/>
      <c r="G29" s="9"/>
      <c r="H29" s="10"/>
    </row>
    <row r="30" spans="1:8" ht="12.75">
      <c r="A30" s="133" t="s">
        <v>153</v>
      </c>
      <c r="B30" s="132" t="s">
        <v>164</v>
      </c>
      <c r="C30" s="101"/>
      <c r="D30" s="11"/>
      <c r="E30" s="11"/>
      <c r="F30" s="11"/>
      <c r="G30" s="11"/>
      <c r="H30" s="5"/>
    </row>
    <row r="31" spans="1:8" ht="12.75">
      <c r="A31" s="134" t="s">
        <v>155</v>
      </c>
      <c r="B31" s="140" t="s">
        <v>171</v>
      </c>
      <c r="C31" s="12"/>
      <c r="D31" s="12"/>
      <c r="E31" s="12"/>
      <c r="F31" s="12"/>
      <c r="G31" s="12"/>
      <c r="H31" s="12"/>
    </row>
    <row r="32" spans="1:8" ht="12.75">
      <c r="A32" s="134" t="s">
        <v>157</v>
      </c>
      <c r="B32" s="140" t="s">
        <v>27</v>
      </c>
      <c r="C32" s="12"/>
      <c r="D32" s="12"/>
      <c r="E32" s="12"/>
      <c r="F32" s="12"/>
      <c r="G32" s="12"/>
      <c r="H32" s="12"/>
    </row>
    <row r="33" spans="1:8" ht="12.75">
      <c r="A33" s="134" t="s">
        <v>158</v>
      </c>
      <c r="B33" s="140" t="s">
        <v>37</v>
      </c>
      <c r="C33" s="12"/>
      <c r="D33" s="12"/>
      <c r="E33" s="12"/>
      <c r="F33" s="12"/>
      <c r="G33" s="12"/>
      <c r="H33" s="12"/>
    </row>
    <row r="34" spans="1:8" ht="12.75">
      <c r="A34" s="134" t="s">
        <v>159</v>
      </c>
      <c r="B34" s="140" t="s">
        <v>38</v>
      </c>
      <c r="C34" s="12"/>
      <c r="D34" s="12"/>
      <c r="E34" s="12"/>
      <c r="F34" s="12"/>
      <c r="G34" s="12"/>
      <c r="H34" s="12"/>
    </row>
    <row r="35" spans="1:8" ht="12.75">
      <c r="A35" s="136" t="s">
        <v>160</v>
      </c>
      <c r="B35" s="140" t="s">
        <v>39</v>
      </c>
      <c r="C35" s="12"/>
      <c r="D35" s="12"/>
      <c r="E35" s="12"/>
      <c r="F35" s="12"/>
      <c r="G35" s="12"/>
      <c r="H35" s="12"/>
    </row>
    <row r="36" spans="1:8" ht="12.75">
      <c r="A36" s="136" t="s">
        <v>172</v>
      </c>
      <c r="B36" s="140" t="s">
        <v>41</v>
      </c>
      <c r="C36" s="12"/>
      <c r="D36" s="12"/>
      <c r="E36" s="12"/>
      <c r="F36" s="12"/>
      <c r="G36" s="12"/>
      <c r="H36" s="12"/>
    </row>
    <row r="37" spans="1:8" ht="12.75">
      <c r="A37" s="136" t="s">
        <v>173</v>
      </c>
      <c r="B37" s="140" t="s">
        <v>174</v>
      </c>
      <c r="C37" s="12"/>
      <c r="D37" s="12"/>
      <c r="E37" s="12"/>
      <c r="F37" s="12"/>
      <c r="G37" s="12"/>
      <c r="H37" s="12"/>
    </row>
    <row r="38" spans="1:8" ht="12.75">
      <c r="A38" s="136" t="s">
        <v>175</v>
      </c>
      <c r="B38" s="140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39" t="s">
        <v>176</v>
      </c>
      <c r="C39" s="102" t="s">
        <v>119</v>
      </c>
      <c r="D39" s="102" t="s">
        <v>119</v>
      </c>
      <c r="E39" s="102" t="s">
        <v>119</v>
      </c>
      <c r="F39" s="102" t="s">
        <v>119</v>
      </c>
      <c r="G39" s="102" t="s">
        <v>119</v>
      </c>
      <c r="H39" s="102" t="s">
        <v>119</v>
      </c>
    </row>
    <row r="40" spans="1:8" ht="12.75">
      <c r="A40" s="145" t="s">
        <v>162</v>
      </c>
      <c r="B40" s="132" t="s">
        <v>177</v>
      </c>
      <c r="C40" s="1"/>
      <c r="D40" s="1"/>
      <c r="E40" s="1"/>
      <c r="F40" s="1"/>
      <c r="G40" s="1"/>
      <c r="H40" s="18"/>
    </row>
    <row r="41" spans="1:8" ht="12.75">
      <c r="A41" s="136" t="s">
        <v>155</v>
      </c>
      <c r="B41" s="140" t="s">
        <v>24</v>
      </c>
      <c r="C41" s="12"/>
      <c r="D41" s="12"/>
      <c r="E41" s="12"/>
      <c r="F41" s="12"/>
      <c r="G41" s="12"/>
      <c r="H41" s="12"/>
    </row>
    <row r="42" spans="1:8" ht="12.75">
      <c r="A42" s="146" t="s">
        <v>157</v>
      </c>
      <c r="B42" s="139" t="s">
        <v>178</v>
      </c>
      <c r="C42" s="360"/>
      <c r="D42" s="360"/>
      <c r="E42" s="360"/>
      <c r="F42" s="360"/>
      <c r="G42" s="360"/>
      <c r="H42" s="360"/>
    </row>
    <row r="43" spans="1:8" ht="12.75">
      <c r="A43" s="2"/>
      <c r="B43" s="141" t="s">
        <v>179</v>
      </c>
      <c r="C43" s="103"/>
      <c r="D43" s="9"/>
      <c r="E43" s="9"/>
      <c r="F43" s="9"/>
      <c r="G43" s="9"/>
      <c r="H43" s="10"/>
    </row>
    <row r="44" spans="1:8" ht="12.75">
      <c r="A44" s="3"/>
      <c r="B44" s="142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3" t="s">
        <v>181</v>
      </c>
      <c r="C45" s="101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3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5"/>
      <c r="D48" s="1"/>
      <c r="E48" s="1"/>
      <c r="F48" s="1"/>
      <c r="G48" s="1"/>
      <c r="H48" s="18"/>
    </row>
    <row r="49" spans="1:8" ht="12.75">
      <c r="A49" s="147" t="s">
        <v>158</v>
      </c>
      <c r="B49" s="135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39" t="s">
        <v>185</v>
      </c>
      <c r="C50" s="102" t="s">
        <v>119</v>
      </c>
      <c r="D50" s="102" t="s">
        <v>119</v>
      </c>
      <c r="E50" s="102" t="s">
        <v>119</v>
      </c>
      <c r="F50" s="102" t="s">
        <v>119</v>
      </c>
      <c r="G50" s="102" t="s">
        <v>119</v>
      </c>
      <c r="H50" s="102" t="s">
        <v>119</v>
      </c>
    </row>
    <row r="51" spans="1:8" ht="12.75">
      <c r="A51" s="12"/>
      <c r="B51" s="139" t="s">
        <v>186</v>
      </c>
      <c r="C51" s="102" t="s">
        <v>119</v>
      </c>
      <c r="D51" s="102" t="s">
        <v>119</v>
      </c>
      <c r="E51" s="102" t="s">
        <v>119</v>
      </c>
      <c r="F51" s="102" t="s">
        <v>119</v>
      </c>
      <c r="G51" s="102" t="s">
        <v>119</v>
      </c>
      <c r="H51" s="102" t="s">
        <v>119</v>
      </c>
    </row>
    <row r="52" spans="1:8" ht="12.75">
      <c r="A52" s="102" t="s">
        <v>187</v>
      </c>
      <c r="B52" s="148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49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49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39" t="s">
        <v>190</v>
      </c>
      <c r="C55" s="102" t="s">
        <v>119</v>
      </c>
      <c r="D55" s="102" t="s">
        <v>119</v>
      </c>
      <c r="E55" s="102" t="s">
        <v>119</v>
      </c>
      <c r="F55" s="102" t="s">
        <v>119</v>
      </c>
      <c r="G55" s="102" t="s">
        <v>119</v>
      </c>
      <c r="H55" s="102" t="s">
        <v>119</v>
      </c>
    </row>
  </sheetData>
  <sheetProtection/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rb169969</cp:lastModifiedBy>
  <cp:lastPrinted>2012-01-05T04:22:04Z</cp:lastPrinted>
  <dcterms:created xsi:type="dcterms:W3CDTF">2006-05-24T22:51:19Z</dcterms:created>
  <dcterms:modified xsi:type="dcterms:W3CDTF">2012-04-10T09:31:37Z</dcterms:modified>
  <cp:category/>
  <cp:version/>
  <cp:contentType/>
  <cp:contentStatus/>
</cp:coreProperties>
</file>